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5360" windowHeight="10785"/>
  </bookViews>
  <sheets>
    <sheet name="Highlights" sheetId="15" r:id="rId1"/>
    <sheet name="2019" sheetId="9" r:id="rId2"/>
    <sheet name="2020" sheetId="16" r:id="rId3"/>
    <sheet name="2021" sheetId="14" r:id="rId4"/>
    <sheet name="Change Log" sheetId="6" r:id="rId5"/>
  </sheets>
  <definedNames>
    <definedName name="OLE_LINK1" localSheetId="4">'Change Log'!$C$2</definedName>
    <definedName name="_xlnm.Print_Area" localSheetId="2">'2020'!$A$1:$C$216</definedName>
    <definedName name="_xlnm.Print_Area" localSheetId="4">'Change Log'!$A$1:$D$42</definedName>
    <definedName name="_xlnm.Print_Area" localSheetId="0">Highlights!$A$1:$B$25</definedName>
    <definedName name="_xlnm.Print_Titles" localSheetId="1">'2019'!$1:$1</definedName>
    <definedName name="_xlnm.Print_Titles" localSheetId="2">'2020'!$1:$1</definedName>
    <definedName name="_xlnm.Print_Titles" localSheetId="3">'2021'!$1:$1</definedName>
    <definedName name="_xlnm.Print_Titles" localSheetId="4">'Change Log'!$1:$1</definedName>
  </definedNames>
  <calcPr calcId="162913"/>
</workbook>
</file>

<file path=xl/calcChain.xml><?xml version="1.0" encoding="utf-8"?>
<calcChain xmlns="http://schemas.openxmlformats.org/spreadsheetml/2006/main">
  <c r="A177" i="16" l="1"/>
  <c r="A30" i="16"/>
  <c r="A192" i="16" l="1"/>
  <c r="A46" i="16"/>
  <c r="A164" i="16"/>
  <c r="A16" i="16"/>
  <c r="A157" i="16"/>
  <c r="A154" i="16"/>
  <c r="A10" i="16"/>
  <c r="A9" i="16"/>
  <c r="A178" i="16"/>
  <c r="A31" i="16"/>
  <c r="A175" i="16"/>
  <c r="A28" i="16"/>
  <c r="A127" i="16"/>
  <c r="A117" i="16" s="1"/>
  <c r="A115" i="16" l="1"/>
  <c r="A133" i="16"/>
  <c r="A132" i="16"/>
  <c r="A135" i="16"/>
  <c r="A99" i="16"/>
  <c r="A89" i="16"/>
  <c r="A93" i="16"/>
  <c r="A118" i="16"/>
  <c r="A199" i="16"/>
  <c r="A40" i="16" l="1"/>
  <c r="A11" i="16"/>
  <c r="A18" i="9" l="1"/>
  <c r="A19" i="9"/>
  <c r="A206" i="16" l="1"/>
  <c r="A203" i="16"/>
  <c r="A201" i="16"/>
  <c r="A202" i="16" s="1"/>
  <c r="A197" i="16"/>
  <c r="A200" i="16" s="1"/>
  <c r="A198" i="16"/>
  <c r="A196" i="16"/>
  <c r="A195" i="16"/>
  <c r="A194" i="16"/>
  <c r="A193" i="16"/>
  <c r="A191" i="16"/>
  <c r="A190" i="16"/>
  <c r="A189" i="16"/>
  <c r="A188" i="16"/>
  <c r="A186" i="16"/>
  <c r="A185" i="16"/>
  <c r="A183" i="16"/>
  <c r="A184" i="16" s="1"/>
  <c r="A182" i="16"/>
  <c r="A181" i="16"/>
  <c r="A180" i="16"/>
  <c r="A179" i="16"/>
  <c r="A174" i="16"/>
  <c r="A176" i="16" s="1"/>
  <c r="A169" i="16"/>
  <c r="A173" i="16"/>
  <c r="A172" i="16"/>
  <c r="A171" i="16"/>
  <c r="A170" i="16"/>
  <c r="A168" i="16"/>
  <c r="A166" i="16"/>
  <c r="A160" i="16"/>
  <c r="A159" i="16"/>
  <c r="A158" i="16"/>
  <c r="A153" i="16"/>
  <c r="A151" i="16"/>
  <c r="A110" i="16"/>
  <c r="A109" i="16"/>
  <c r="A105" i="16"/>
  <c r="A96" i="16"/>
  <c r="A70" i="16"/>
  <c r="A63" i="16"/>
  <c r="A58" i="16"/>
  <c r="A57" i="16"/>
  <c r="A68" i="16" s="1"/>
  <c r="A54" i="16"/>
  <c r="A53" i="16"/>
  <c r="A56" i="16" s="1"/>
  <c r="A52" i="16"/>
  <c r="A51" i="16"/>
  <c r="A48" i="16"/>
  <c r="A47" i="16"/>
  <c r="A45" i="16"/>
  <c r="A44" i="16"/>
  <c r="A43" i="16"/>
  <c r="A42" i="16"/>
  <c r="A38" i="16"/>
  <c r="A37" i="16"/>
  <c r="A39" i="16" s="1"/>
  <c r="A36" i="16"/>
  <c r="A35" i="16"/>
  <c r="A34" i="16"/>
  <c r="A33" i="16"/>
  <c r="A32" i="16"/>
  <c r="A27" i="16"/>
  <c r="A26" i="16"/>
  <c r="A25" i="16"/>
  <c r="A24" i="16"/>
  <c r="A23" i="16"/>
  <c r="A20" i="16"/>
  <c r="A21" i="16" s="1"/>
  <c r="A18" i="16"/>
  <c r="A13" i="16"/>
  <c r="A12" i="16"/>
  <c r="A8" i="16"/>
  <c r="A6" i="16"/>
  <c r="A3" i="16"/>
  <c r="A19" i="16" l="1"/>
  <c r="A29" i="16"/>
  <c r="A141" i="16"/>
  <c r="A142" i="16"/>
  <c r="A79" i="16"/>
  <c r="A86" i="16" s="1"/>
  <c r="A130" i="16"/>
  <c r="A4" i="16"/>
  <c r="A73" i="16"/>
  <c r="A129" i="16"/>
  <c r="A161" i="16"/>
  <c r="A212" i="16"/>
  <c r="A3" i="14"/>
  <c r="A55" i="16"/>
  <c r="A85" i="16"/>
  <c r="A106" i="16"/>
  <c r="A140" i="16"/>
  <c r="A87" i="16"/>
  <c r="A107" i="16"/>
  <c r="A88" i="16"/>
  <c r="A119" i="16"/>
  <c r="A123" i="16"/>
  <c r="A124" i="16" s="1"/>
  <c r="A150" i="16"/>
  <c r="A108" i="16"/>
  <c r="A120" i="16"/>
  <c r="A131" i="16"/>
  <c r="A65" i="16"/>
  <c r="A9" i="9" s="1"/>
  <c r="A81" i="16"/>
  <c r="A162" i="16"/>
  <c r="A14" i="16"/>
  <c r="A59" i="16"/>
  <c r="A64" i="16" s="1"/>
  <c r="A67" i="16"/>
  <c r="A74" i="16"/>
  <c r="A111" i="16"/>
  <c r="A125" i="16"/>
  <c r="A134" i="16"/>
  <c r="A144" i="16"/>
  <c r="A165" i="16"/>
  <c r="A204" i="16"/>
  <c r="A207" i="16" s="1"/>
  <c r="A83" i="16"/>
  <c r="A94" i="16"/>
  <c r="A101" i="16"/>
  <c r="A112" i="16"/>
  <c r="A136" i="16"/>
  <c r="A15" i="16"/>
  <c r="A17" i="16"/>
  <c r="A66" i="16"/>
  <c r="A95" i="16"/>
  <c r="A113" i="16"/>
  <c r="A126" i="16"/>
  <c r="A137" i="16"/>
  <c r="A148" i="16"/>
  <c r="A167" i="16"/>
  <c r="A138" i="16"/>
  <c r="A211" i="16"/>
  <c r="A121" i="16"/>
  <c r="A78" i="16"/>
  <c r="A11" i="9" s="1"/>
  <c r="A114" i="16"/>
  <c r="A122" i="16"/>
  <c r="A128" i="16"/>
  <c r="A145" i="16" l="1"/>
  <c r="A149" i="16" s="1"/>
  <c r="A143" i="16"/>
  <c r="A80" i="16"/>
  <c r="A82" i="16"/>
  <c r="A90" i="16"/>
  <c r="A61" i="16"/>
  <c r="A60" i="16"/>
  <c r="A62" i="16"/>
  <c r="A49" i="16"/>
  <c r="A50" i="16"/>
  <c r="A104" i="16"/>
  <c r="A84" i="16"/>
  <c r="A116" i="16"/>
  <c r="A100" i="16"/>
  <c r="A98" i="16"/>
  <c r="A97" i="16"/>
  <c r="A163" i="16"/>
  <c r="A156" i="16"/>
  <c r="A155" i="16"/>
  <c r="A77" i="16"/>
  <c r="A76" i="16"/>
  <c r="A75" i="16"/>
  <c r="A71" i="16"/>
  <c r="A69" i="16"/>
  <c r="A72" i="16"/>
  <c r="A10" i="14" l="1"/>
  <c r="A10" i="9" l="1"/>
</calcChain>
</file>

<file path=xl/sharedStrings.xml><?xml version="1.0" encoding="utf-8"?>
<sst xmlns="http://schemas.openxmlformats.org/spreadsheetml/2006/main" count="571" uniqueCount="446">
  <si>
    <t>Primary Election</t>
  </si>
  <si>
    <t>General Election</t>
  </si>
  <si>
    <t>Date</t>
  </si>
  <si>
    <t>Event</t>
  </si>
  <si>
    <t>Legal Reference</t>
  </si>
  <si>
    <t>Date File Amended</t>
  </si>
  <si>
    <t>Art. III, §3(b), Fla. Const.</t>
  </si>
  <si>
    <t>July 31 (Tue)</t>
  </si>
  <si>
    <t>Action Taken</t>
  </si>
  <si>
    <t>New Event Date</t>
  </si>
  <si>
    <t>Deadline for voting systems vendors to file a written disclosure with the Department of State identifying any known defect in their voting systems or the fact there is no known defect, the effect of any known defect on the operation and use of the system, and any known corrective measures to cure the defect.</t>
  </si>
  <si>
    <t>Deadline for Supervisors of Elections to notify overseas voters of upcoming Primary Election.</t>
  </si>
  <si>
    <t>Deadline for Supervisors of Elections to send vote-by-mail ballots to absent stateside uniformed and overseas voters (UOCAVA) for the Primary Election.</t>
  </si>
  <si>
    <t>Deadline for Supervisors of Elections to notify overseas voters of upcoming General Election.</t>
  </si>
  <si>
    <t xml:space="preserve">Deadline for Supervisors of Elections to receive requests for vote-by-mail ballots to be mailed to voters for the Primary Election. </t>
  </si>
  <si>
    <t xml:space="preserve">Deadline for Supervisors of Elections to upload into county election management system the results of all early voting and vote-by-mail ballots that have been canvassed and tabulated by the end of the early voting period. </t>
  </si>
  <si>
    <t xml:space="preserve">Deadline for receipt of vote-by-mail ballots for the Primary Election. </t>
  </si>
  <si>
    <t xml:space="preserve">Deadline for county canvassing boards to submit Official Results to the Department of State for the Primary Election. </t>
  </si>
  <si>
    <t xml:space="preserve">Deadline to submit poll watcher designations for early voting sites for General Election. </t>
  </si>
  <si>
    <t xml:space="preserve">Mandatory early voting period begins for the General Election. </t>
  </si>
  <si>
    <t xml:space="preserve">Deadline for Supervisors of Elections to receive requests for vote-by-mail ballots to be mailed to voters for the General Election. </t>
  </si>
  <si>
    <t xml:space="preserve">Mandatory early voting period ends for the General Election. </t>
  </si>
  <si>
    <t xml:space="preserve">Deadline for county canvassing boards to submit Official Results to the Department of State for the General Election. </t>
  </si>
  <si>
    <t>Deadline for Supervisor of Elections to submit HAVA “Balance” Report (i.e., remaining balance of HAVA funds as of June 30, 2019).</t>
  </si>
  <si>
    <t xml:space="preserve">Last day of regular Legislative Session. </t>
  </si>
  <si>
    <t>First period in which proposed constitutional amendments are advertised in a newspaper of general circulation in each county.</t>
  </si>
  <si>
    <t xml:space="preserve">Second period in which proposed constitutional amendments are advertised in a newspaper of general circulation in each county. </t>
  </si>
  <si>
    <t xml:space="preserve">Elections Canvassing Commission meets to certify Official Results for federal, state, and multicounty offices. </t>
  </si>
  <si>
    <t>Deadline for Department of State to report to the Governor, President of the Senate, and Speaker of the House of Representatives a report regarding overvotes and undervotes cast in the Governor and Lieutenant Governor race.</t>
  </si>
  <si>
    <t>Deadline for Department of State to report to the Florida Legislature voter registration and voter history information for the General Election.</t>
  </si>
  <si>
    <t>Deadline for Department of State and Supervisors of Elections to submit final responses to U.S. Election Assistance Commission’s 2018 Election Administration and Voting Survey.</t>
  </si>
  <si>
    <t>Deadline for Department of State and Supervisors of Elections to submit initial responses to U.S. Election Assistance Commission’s 2018 Election Administration and Voting Survey.</t>
  </si>
  <si>
    <t>Deadline for county canvassing boards to file First Unofficial Results of the Primary Election with the Department of State.</t>
  </si>
  <si>
    <t>First day of regular Legislative Session.</t>
  </si>
  <si>
    <t xml:space="preserve">Deadline for Supervisors of Elections to mail notice of time and location of logic and accuracy test (L&amp;A test) to county party chairs and candidates who did not receive notice at qualifying. </t>
  </si>
  <si>
    <t>Deadline for Supervisors of Elections to certify to the Division of Elections address and registration list maintenance activities for the prior six months.</t>
  </si>
  <si>
    <t>Deadline for Supervisors of Elections to mail or email sample ballots to voters for the Primary Election.</t>
  </si>
  <si>
    <t xml:space="preserve">Deadline for county canvassing boards to file Second Unofficial Results for the Primary Election, only if recount was conducted. </t>
  </si>
  <si>
    <t>Deadline for Supervisors of Elections to send vote-by-mail ballots to absent stateside uniformed and overseas voters  (UOCAVA) for the General Election.</t>
  </si>
  <si>
    <t xml:space="preserve">Deadline for Supervisors of Elections to update official voting history for Primary Election. </t>
  </si>
  <si>
    <t xml:space="preserve">Deadline for Supervisors of Elections to mail notice of time and location of logic and accuracy (L&amp;A) test to county party chairs and candidates, who did not receive notice at qualifying. </t>
  </si>
  <si>
    <t>Deadline to register to vote (book closing) for the General Election.</t>
  </si>
  <si>
    <t xml:space="preserve">Deadline for Supervisors of Elections to approve poll watchers and provide poll watcher identification badges for early voting sites for the General Election. </t>
  </si>
  <si>
    <t xml:space="preserve">Deadline for Supervisors of Elections to appoint poll workers for the General Election. </t>
  </si>
  <si>
    <t xml:space="preserve">Deadline for Supervisors of Elections to approve poll watchers and provide poll watcher identification and badges for the General Election. </t>
  </si>
  <si>
    <t>Deadline for Supervisors of Elections to update official voting history for General Election.</t>
  </si>
  <si>
    <t xml:space="preserve">Last day for Supervisors of Elections to certify to the Division of Elections address and registration list maintenance activities for prior six months. </t>
  </si>
  <si>
    <t>Deadline to register to vote (book closing) for the Primary Election.</t>
  </si>
  <si>
    <t>Candidate Qualifying Period</t>
  </si>
  <si>
    <t xml:space="preserve">Division of Elections to submit to the U.S. Department of Justice information on county compliance with 45-day UOCAVA vote-by-mail ballot send-out for the Primary Election. </t>
  </si>
  <si>
    <t xml:space="preserve">First day a registered voter or poll watcher may file a voter challenge in the same county for the Primary Election. </t>
  </si>
  <si>
    <t>Deadline to submit poll watcher designations for early voting sites for Primary Election.</t>
  </si>
  <si>
    <t>First day after start of mandatory early voting period for Supervisors of Elections to prepare and upload daily electronic files of early voting summary and early voting details to the Division of Elections.</t>
  </si>
  <si>
    <t>“Emergency excuse” affidavit required for delivery of vote-by-mail ballot on election day. Supervisors of Elections may not deliver vote-by-mail ballots to electors or electors' immediate family members on election day unless voters affirm in an affidavit that an emergency that keeps them  from being able to go to their polling places.</t>
  </si>
  <si>
    <t xml:space="preserve">Division of Elections to submit to the U.S. Department of Justice information on county compliance with 45-day UOCAVA vote-by-mail ballot send-out for the General Election. </t>
  </si>
  <si>
    <t>First day a registered voter or poll watcher may file a voter challenge in the same county for the General Election.</t>
  </si>
  <si>
    <t>Deadline for Department of State to report to the Florida Legislature voter registration and voting history information for the Primary Election.</t>
  </si>
  <si>
    <t xml:space="preserve">Deadline to submit poll watcher designations for election day for the General Election. </t>
  </si>
  <si>
    <t xml:space="preserve">First day after mandatory early voting period begins for Supervisors of Elections to prepare and upload daily electronic files of early voting summary and early voting details to the Department of State. </t>
  </si>
  <si>
    <t>First day that a voter designee can pick up a vote-by-mail ballot for the General Election.</t>
  </si>
  <si>
    <t xml:space="preserve">Deadline for Supervisors of Elections to mail vote-by-mail ballots requested for the General Election. </t>
  </si>
  <si>
    <t xml:space="preserve">Deadline for Supervisors of Elections to file with the Division of Elections precinct-level election results of the General Election and a reconciliation of voting history and precinct-level election results. </t>
  </si>
  <si>
    <t xml:space="preserve">First day of regular Legislative Session. </t>
  </si>
  <si>
    <t xml:space="preserve">Supervisors of Elections to submit to the Department of State a list containing the names, party affiliations, and addresses of all candidates who have qualified with them, and the offices for which persons qualified. </t>
  </si>
  <si>
    <t>GENERAL ELECTION</t>
  </si>
  <si>
    <t>Deadline for Supervisors of Elections to submit request to Chief Financial Officer for reimbursement regarding petition signatures verified at no charge to a candidate or committee based on undue burden affidavit.</t>
  </si>
  <si>
    <t>Florida Public Records Law.</t>
  </si>
  <si>
    <t>Deadline for Supervisors of Elections to file with the Division of Elections precinct-level election results of the Primary Election and a reconciliation of voting history and precinct-level election results.</t>
  </si>
  <si>
    <t>43 days before the Primary Election.</t>
  </si>
  <si>
    <t xml:space="preserve">Deadline for Supervisors of Elections to submit reports on voter education programs to the Department of State. </t>
  </si>
  <si>
    <t xml:space="preserve">Deadline for Supervisors of Elections to certify to the Division of Elections address and registration list maintenance activities for prior six months. </t>
  </si>
  <si>
    <t>Deadline for Supervisors of Elections to designate early voting sites for the Primary Election and to provide the Division of Elections with addresses, dates and hours for early voting sites.</t>
  </si>
  <si>
    <t xml:space="preserve">Deadline to submit poll watcher designations for election day for the Primary Election. </t>
  </si>
  <si>
    <t>Deadline to submit HAVA “Balance” Report (i.e., remaining balance of HAVA funds as of June 30, 2018).</t>
  </si>
  <si>
    <t xml:space="preserve">Deadline for voter to submit vote-by-mail ballot cure affidavit for the Primary Election. </t>
  </si>
  <si>
    <t xml:space="preserve">Deadline for voter to submit vote-by-mail ballot cure affidavit for the General Election. </t>
  </si>
  <si>
    <t>Presidential Preference Primary Election</t>
  </si>
  <si>
    <t>Deadline for major political parties to submit list of presidential candidates to the Secretary of State for the Presidential Preference ballot.</t>
  </si>
  <si>
    <t>Secretary of State to prepare and publish a list of the presidential candidates submitted by the major political parties.</t>
  </si>
  <si>
    <t xml:space="preserve">14-day period begins allowing qualifying officers to accept and hold qualifying papers for federal, judicial, state attorney, and public defender candidates to be processed and filed during the qualifying period. </t>
  </si>
  <si>
    <t>PRESIDENTIAL PREFERENCE PRIMARY ELECTION</t>
  </si>
  <si>
    <t>Deadline for Supervisors of Elections to certify to the Division of Elections address and registration list maintenance activities for prior six months.</t>
  </si>
  <si>
    <t>Initiative petition signature certification deadline.</t>
  </si>
  <si>
    <t>Poll watcher designations for the Presidential Preference Primary Election due.</t>
  </si>
  <si>
    <t>Mandatory early voting period ends for the Presidential Preference Primary Election.</t>
  </si>
  <si>
    <t>Department of State to publish Notice of General Election in a newspaper of general circulation in each county twice before beginning of the specified qualifying period.</t>
  </si>
  <si>
    <t>Deadline for Supervisors of Elections to approve poll watchers and provide poll watcher identification badges for early voting sites for the Primary Election.</t>
  </si>
  <si>
    <t>Deadline for Supervisors of Elections to appoint poll workers for the Primary Election.</t>
  </si>
  <si>
    <t>Deadline for Supervisors of Elections to approve poll watchers and provide poll watcher identification badges for the Primary Election.</t>
  </si>
  <si>
    <t>Mandatory early voting period ends for the Primary Election.</t>
  </si>
  <si>
    <t>Canvassing board may begin canvassing vote-by-mail ballots for the Presidential Preference Primary Election.</t>
  </si>
  <si>
    <t>Deadline for Supervisors of Elections to receive requests to mail vote-by-mail ballots to voters for the Presidential Preference Primary Election.</t>
  </si>
  <si>
    <t>Deadline for Supervisors of Elections to mail time and location of logic and accuracy to test county party chairs and candidates who did not receive notice at qualifying.</t>
  </si>
  <si>
    <t>Deadline for Supervisors of Elections to appoint poll workers for the Presidential Preference Primary Election.</t>
  </si>
  <si>
    <t>Deadline for Supervisors of Elections to approve poll watchers for the Presidential Preference Primary Election.</t>
  </si>
  <si>
    <t>Deadline to publish sample ballot in newspaper of general circulation in the county for the Presidential Preference Primary Election.</t>
  </si>
  <si>
    <t xml:space="preserve">Deadline for Supervisors of Elections to publish sample ballot in newspaper of general circulation in the county for the General Election. </t>
  </si>
  <si>
    <t>U.S. Representative, Judicial, State Attorney (All except 20th Circuit) and Public Defender (All except 20th Circuit)</t>
  </si>
  <si>
    <t>State Senator, State Representative, County Office and Special Districts</t>
  </si>
  <si>
    <t>Write-in candidates for President and Vice President</t>
  </si>
  <si>
    <t xml:space="preserve">   February 18</t>
  </si>
  <si>
    <t xml:space="preserve">   October 5</t>
  </si>
  <si>
    <t xml:space="preserve">   February 1</t>
  </si>
  <si>
    <t xml:space="preserve">   March 7 - March 14</t>
  </si>
  <si>
    <t xml:space="preserve">   October 24 - October 31</t>
  </si>
  <si>
    <t xml:space="preserve">   March 2, 3, 4, 5, 6, and 15</t>
  </si>
  <si>
    <t xml:space="preserve">   October 19, 20, 21, 22, 23, and November 1</t>
  </si>
  <si>
    <t xml:space="preserve">   March 17</t>
  </si>
  <si>
    <t xml:space="preserve">   November 3</t>
  </si>
  <si>
    <t>Last day of regular Legislative Session.</t>
  </si>
  <si>
    <t>Deadline for federal, judicial, state attorney and public defender candidates seeking to qualify by the petition method to submit their signed petitions to Supervisors of Elections.</t>
  </si>
  <si>
    <t xml:space="preserve">Deadline for Supervisors of Elections to certify the number of valid signatures for U.S. Representative, judicial, state attorney and public defender candidates seeking to qualify by the petition method. </t>
  </si>
  <si>
    <t>Qualifying period begins for U.S. Representative,  judicial, state attorney and public defender candidates.</t>
  </si>
  <si>
    <t xml:space="preserve">Qualifying period ends for U.S. Representative, judicial, state attorney and public defender candidates. </t>
  </si>
  <si>
    <t xml:space="preserve">Division of Elections to submit to the U.S. Department of Justice information on county compliance with 45-day UOCAVA vote-by-mail ballot send-out for the Presidential Preference Primary Election. </t>
  </si>
  <si>
    <t>Early voting must begin for Primary Election.</t>
  </si>
  <si>
    <t>August 23 (Sun) - August 29 (Sat)</t>
  </si>
  <si>
    <t>September 20 (Sun) - September 26 (Sat)</t>
  </si>
  <si>
    <t>Start of period in which logic and accuracy (L&amp;A) test for Primary Election may be conducted  (Specific L&amp;A date during this period will depend on when each county begins early voting).</t>
  </si>
  <si>
    <t xml:space="preserve">Last day for Supervisors of Elections  to mail vote-by-mail ballots requested for the Primary Election. </t>
  </si>
  <si>
    <t xml:space="preserve">Last day for Supervisors of Elections to prepare and upload daily electronic files of early voting summary and early voting details to the Department of State. </t>
  </si>
  <si>
    <t>PRIMARY ELECTION</t>
  </si>
  <si>
    <t>Start of period in which logic and accuracy (L&amp;A) test for General Election may be conducted.  (Specific L&amp;A date during this period will depend on when the county begins early voting).</t>
  </si>
  <si>
    <t xml:space="preserve">Last day for Supervisors of Elections to prepare and upload daily electronic files of vote-by-mail ballot request information to the Department of State for the Primary Election and General Election. </t>
  </si>
  <si>
    <t>Election administrators to review records against Records Retention Schedule for Election Records (GS-3) and internal office retention schedule and identify and schedule disposition of records that have met retention.</t>
  </si>
  <si>
    <t>Deadline to register to vote (book closing) for the Presidential Preference Primary Election.</t>
  </si>
  <si>
    <t>43 days before the Presidential Preference Primary Election.</t>
  </si>
  <si>
    <t>First day a registered voter or poll watcher may file a challenge to another voter in the same county for the Presidential Preference Primary Election.</t>
  </si>
  <si>
    <t>Deadline for Supervisors of Elections to approve poll watchers for early voting sites for the Presidential Preference Primary Election.</t>
  </si>
  <si>
    <t>Deadline for county canvassing board to file 2nd unofficial results of Presidential Preference Primary with the Department of State, if necessary.</t>
  </si>
  <si>
    <t xml:space="preserve">Last day for Supervisors of Elections to prepare and upload daily electronic files of vote-by-mail ballot request information to the Department of State for the Presidential Preference Primary Election. </t>
  </si>
  <si>
    <t xml:space="preserve">Deadline for Supervisors of Elections to submit reports on the total number of overvotes and undervotes in the President and Vice President race to the Department of State. </t>
  </si>
  <si>
    <t>Deadline for Department of State to report to the Florida Legislature voter registration and voter history information for the Presidential Preference Primary Election.</t>
  </si>
  <si>
    <t>Elections Canvassing Commission meets to certify the official results for the Presidential Preference Primary Election.</t>
  </si>
  <si>
    <t xml:space="preserve">Deadline for Supervisors of Elections to file with the Division of Elections precinct-level election results of the Presidential Preference Primary Election and a reconciliation of voting history and precinct-level election results. </t>
  </si>
  <si>
    <t>Deadline for Supervisor of Elections to submit HAVA “Balance” Report (i.e., remaining balance of HAVA funds as of June 30, 2021).</t>
  </si>
  <si>
    <t>Deadline for Supervisors of Elections to submit to the Department of State HAVA Funds Expenditure Reports for use of funds relating to voter education, poll worker training, federal election activities, voting systems assistance, optical scan and ballot-on-demand for the reporting period October 1, 2019 through September 30, 2020.</t>
  </si>
  <si>
    <t>Deadline for Supervisors of Elections to submit to the Department of State their HAVA Funds Expenditure Reports for use of funds relating to voter education, poll worker training, federal election activities, voting systems assistance, optical scan and ballot-on-demand for the reporting period October 1, 2018 through September 30, 2019.</t>
  </si>
  <si>
    <t>Deadline for Supervisors of Elections to submit to the Department of State their HAVA Funds Expenditure Reports for use of funds relating to voter education, poll worker training, federal election activities, voting systems assistance, optical scan and ballot-on-demand for the reporting period October 1, 2020 through September 30, 2021.</t>
  </si>
  <si>
    <t>Deadline for Department of State and Supervisors of Elections to submit initial responses to U.S. Election Assistance Commission’s 2020 Election Administration and Voting Survey.</t>
  </si>
  <si>
    <t>§101.62, F.S.; Rule 1S-2.043, F.A.C. – 60 days prior to the Presidential Preference Primary Election on a daily basis by 8 a.m. and continuously until 15 days after the Election.</t>
  </si>
  <si>
    <t>§§98.065 and 98.075, F.S.; Rule 1S-2.041 F.A.C – No later than January 31 of each year.</t>
  </si>
  <si>
    <t>§101.62, F.S. - At least 45 days prior to each election.</t>
  </si>
  <si>
    <t>Deadline for Supervisors of Elections to designate early voting sites for the Presidential Preference Primary Election.</t>
  </si>
  <si>
    <t>§101.5612, F.S. – No more than 10 days prior to beginning of early voting, specific date will depend on when county will begin conducting early voting.</t>
  </si>
  <si>
    <t>§101.131, F.S. – Prior to noon of the 2nd Tuesday preceding the election.</t>
  </si>
  <si>
    <t>§101.657, F.S. - On the 10th day before an election.</t>
  </si>
  <si>
    <t>§101.131, F.S. - On or before the Tuesday before the Election.</t>
  </si>
  <si>
    <t>§101.657, F.S. - Early voting shall end on the 3rd day before an election.</t>
  </si>
  <si>
    <t>Art III, §3(d), Fla. Const. – Regular session not to extend beyond 60 days.</t>
  </si>
  <si>
    <t>§101.657, F.S. - No later than noon of each day for the previous day's activities.</t>
  </si>
  <si>
    <t xml:space="preserve">§101.62, F.S.; Rule 1S-2.052, F.A.C. - Exception exists for supervised voting in assisted living facilities as provided in s. 101.655. </t>
  </si>
  <si>
    <t>§101.048, F.S. - No later than 5 p.m. on the 2nd day following the election.</t>
  </si>
  <si>
    <t>§102.112, F.S. – Noon on the 12th day following the election.</t>
  </si>
  <si>
    <t>§§99.095 and 105.035, F.S. - Before noon of the 28th day preceding the 1st day of the qualifying period for the office sought.</t>
  </si>
  <si>
    <t>§102.111, F.S. – 9 a.m. on the 14th day after the election.</t>
  </si>
  <si>
    <t>§101.591, F.S. - No later than 11:59 p.m. on the 7th day following certification of the election by the county canvassing board.</t>
  </si>
  <si>
    <t>§101.048, F.S. - No later than 30 days following the election.</t>
  </si>
  <si>
    <t>§99.061, F.S. – Within 7 days after close of qualifying.</t>
  </si>
  <si>
    <t>§§99.061 and 105.031, F.S. – No later than noon of the 116th day prior to the date of the Primary Election.</t>
  </si>
  <si>
    <t>§101.6951, F.S. – 180 days prior to the General Election.</t>
  </si>
  <si>
    <t>§99.103, F.S. – No later than 20 days after the close of qualifying.</t>
  </si>
  <si>
    <t>§99.095, F.S. – No later than the 7th day before the first day of qualifying.</t>
  </si>
  <si>
    <t>§99.092, F.S. – Immediately after the last day for qualifying.</t>
  </si>
  <si>
    <t>§101.62, F.S.; Rule 1S-2.043, F.A.C. – 60 days prior to the Primary Election on a daily basis by 8 a.m. and continuously until 15 days after the General Election.</t>
  </si>
  <si>
    <t>§99.061, F.S. – Within 7 days after the closing date for qualifying.</t>
  </si>
  <si>
    <t>§101.62, F.S. – No fewer than 45 days before the Primary Election.</t>
  </si>
  <si>
    <t>§99.061, F.S. – Within 30 days after the close of qualifying.</t>
  </si>
  <si>
    <t xml:space="preserve">§101.657, F.S. – No later than the 30th day prior to the election.  </t>
  </si>
  <si>
    <t xml:space="preserve">§97.055, F.S. – On the 29th day before each election. If the 29th day falls on a Sunday or a legal holiday, the registration books must be closed on the next day that is not a Sunday or a legal holiday. </t>
  </si>
  <si>
    <t>§101.111, F.S. – No sooner than 30 days before an election.</t>
  </si>
  <si>
    <t>§§98.065 and 98.075, F.S.; Rule 1S-2.041, F.A.C. – No later than July 31 of each year.</t>
  </si>
  <si>
    <t>§102.012, F.S. – At least 20 days prior to any election.</t>
  </si>
  <si>
    <t>§101.657, F.S.– Early voting shall begin on the 10th day before an election.</t>
  </si>
  <si>
    <t>§101.657, F.S.; Rule 1S-2.043, F.A.C. – No later than noon of each day for the previous day’s activities.</t>
  </si>
  <si>
    <t>§101.131, F.S. – On or before the Tuesday before the election.</t>
  </si>
  <si>
    <t>§101.20, F.S. – At least 7 days prior to any election.</t>
  </si>
  <si>
    <t>§101.657, F.S.; Rule 1S-2.043, F.A.C.– No later than noon of each day for the previous day’s activities.</t>
  </si>
  <si>
    <t>§102.141 (4)(a), F.S.  – By 7 p.m. on the day before the election.</t>
  </si>
  <si>
    <t xml:space="preserve">§101.62, F.S.; Rule 1S-2.052, F.A.C. - Exception exists for supervised voting in assisted living facilities as provided in §101.655. </t>
  </si>
  <si>
    <t>§101.67, F.S. – All vote-by-mail ballots must be received by 7 p.m. election day.</t>
  </si>
  <si>
    <t>§102.141, F.S. – On or before 2 a.m. of the day following any election.</t>
  </si>
  <si>
    <t>§101.048, F.S.; Rule 1S-2.037, F.A.C.– No later than 5 p.m. on the 2nd day following the election.</t>
  </si>
  <si>
    <t>§101.591, F.S.; Rule 1S-5.026, F.A.C. – Immediately following the certification of the election by the county canvassing board.</t>
  </si>
  <si>
    <t>§101.591, F.S.; Rule 1S-5.026, F.A.C. – No later than 11:59 p.m. on the 7th day following certification of the election by the county canvassing board.</t>
  </si>
  <si>
    <t>§101.62, F.S. – Not less than 45 days before the General Election.</t>
  </si>
  <si>
    <t>§101.591, F.S.; Rule 1S-5.026, F.A.C. – Within 15 days after completion of the audit.</t>
  </si>
  <si>
    <t>§101.048, F.S. – No later than 30 days following the election.</t>
  </si>
  <si>
    <t>§101.5612, F.S. – Not more than 10 days prior to beginning of early voting.</t>
  </si>
  <si>
    <t>§101.657, F.S. – Early voting shall begin on the 10th day before an election.</t>
  </si>
  <si>
    <t>§102.141 (4)(a) - By 7 p.m. on the day before the election.</t>
  </si>
  <si>
    <t>§102.111, F.S. – 9 a.m. on the 14th day after a General Election.</t>
  </si>
  <si>
    <t>§101.62, F.S.; Rule 1S-2.043, F.A.C. – Beginning 60 days prior to the Primary Election on a daily basis by 8 a.m. until 15 days after the General Election.</t>
  </si>
  <si>
    <t>§101.591, F.S.; Rule 1S-5.026 F.A.C – Within 15 days after completion of the audit.</t>
  </si>
  <si>
    <t>§102.141, F.S. - No later than 3 p.m. of the 9th day after the election.</t>
  </si>
  <si>
    <t>Deadline for returns from all polling places to be submitted to the county canvassing board.</t>
  </si>
  <si>
    <t>§102.141, F.S. – At the same time that the canvassing board files official returns.</t>
  </si>
  <si>
    <t xml:space="preserve">County canvassing boards to begin publicly noticed audit of the voting system for the Presidential Preference Primary Election unless manual recount undertaken pursuant to §102.166, F.S. </t>
  </si>
  <si>
    <t xml:space="preserve">Deadline for county canvassing boards to complete the voting system audit and for the results to be made public unless manual recount undertaken pursuant to §102.166, F.S. </t>
  </si>
  <si>
    <t>§101.591, F.S. and Rule 1S-5.026, F.A.C. - Within 15 days after completion of the audit.</t>
  </si>
  <si>
    <t>Deadline for Department of State and Supervisors of Elections to submit final responses to U.S. Election Assistance Commission’s 2020 Election Administration and Voting Survey.</t>
  </si>
  <si>
    <t xml:space="preserve">Deadline for U.S. Representative, State Attorney, and Public Defender candidates to change party affiliation from one party to another party. </t>
  </si>
  <si>
    <t>Deadline for State Senator, State Representative, County Office and Special District candidates to change party affiliation from one party to another party.</t>
  </si>
  <si>
    <t>Deadline for U.S. Senator, U.S. Representative, State Attorney, and Public Defender candidates to change party affiliation from one party to another party.</t>
  </si>
  <si>
    <t>Deadline for Governor and Cabinet, State Senator, State Representative, County Office and Special District candidates to change party affiliation from one party to another party.</t>
  </si>
  <si>
    <t>§101.56065, F.S. – On January 1 of every odd-numbered year.</t>
  </si>
  <si>
    <t>§98.0981, F.S.; Rule 1S-2.053, F.A.C. – Within 45 days after certification of election results for General Election.</t>
  </si>
  <si>
    <t>§§98.065 and 98.075, F.S.; Rule 1S-2.041, F.A.C.  – No later than January 31 of each year.</t>
  </si>
  <si>
    <t>§101.595, F.S. – On January 31 of each year following a General Election.</t>
  </si>
  <si>
    <t>§§98.065 and 98.075, F.S.; Rule 1S-2.041, F.A.C.  – No later than July 31 of each year.</t>
  </si>
  <si>
    <t>§103.101, F.S. - By November 30 of the year preceding the Presidential Preference Primary Election.</t>
  </si>
  <si>
    <t>§103.101, F.S. - Prior to the 2nd Tuesday after the 1st Monday in December preceding the Presidential Primary Election.</t>
  </si>
  <si>
    <t>§103.101, F.S. - No later than the 3rd Tuesday after the 1st Monday in December of the year preceding the Presidential Preference Primary Election.</t>
  </si>
  <si>
    <t>§100.025, F.S. - At least 90 days prior to regular primary and general elections.</t>
  </si>
  <si>
    <t>§99.095, F.S. – Before noon of the 28th day preceding the 1st day of the qualifying period for the office sought.</t>
  </si>
  <si>
    <t>§99.061, F.S. – No earlier than 14 days prior to the 1st day of qualifying.</t>
  </si>
  <si>
    <t>§99.012, F.S. – At least 10 days prior to the 1st day of qualifying.</t>
  </si>
  <si>
    <t>§100.031, F.S. – On the 1st Tuesday after the 1st Monday in November of each even numbered year</t>
  </si>
  <si>
    <t>Art. III, §3(b), Fla. Const. - Regular session of the legislature shall convene on the 2nd Tuesday after the 1st Monday in January of each even-numbered year.</t>
  </si>
  <si>
    <t>§101.048, F.S.; Rule 1S-2.037, F.A.C. – No later than 5 p.m. on the 2nd day following the election.</t>
  </si>
  <si>
    <t>§103.101, F.S. - Held on the 3rd Tuesday in March of each presidential election year.</t>
  </si>
  <si>
    <t>Art XI, §5(d), Fla. Const. - Once in the 10th week, and once in the 6th week immediately preceding the week in which the election is held, the proposed amendment shall be published in one newspaper of general circulation in each county.</t>
  </si>
  <si>
    <t>§100.025, F.S. – At least 90 days prior to regular primary and general elections.</t>
  </si>
  <si>
    <t>§102.141, F.S. – No later than 3 p.m. of the 9th day after the election.</t>
  </si>
  <si>
    <t>Qualifying period begins for write-in candidates for the joint candidacy of president and vice president.</t>
  </si>
  <si>
    <t xml:space="preserve">Qualifying period ends for write-in candidates for the joint candidacy of president and vice president. </t>
  </si>
  <si>
    <t>Help America Vote Act (HAVA)(52 U.S.C. §§ 20901–21145).</t>
  </si>
  <si>
    <t>National Voter Registration Act (NVRA) (52 U.S.C.  §20508), Uniformed and Overseas Citizens Absentee Voting Act (UOCAVA) (52 U.S.C.  §20302), and Help America Vote Act (HAVA) (52 U.S.C. §§ 20901–21145).</t>
  </si>
  <si>
    <t>National Voter Registration Act (NVRA) (52 U.S.C.  §20508), Uniformed and Overseas Citizens Absentee Voting Act (UOCAVA) (52 U.S.C.  §20302), and Help America Vote Act (HAVA) 52 U.S.C. §§ 20901–21145).</t>
  </si>
  <si>
    <t>Help America Vote Act (HAVA) (52 U.S.C. §§ 20901–21145).</t>
  </si>
  <si>
    <t>Deadline for Department of State to report to the Governor, President of the Senate, and Speaker of the House of Representatives a report regarding overvotes and undervotes cast in the President and Vice President race.</t>
  </si>
  <si>
    <t>43 days before the General Election.</t>
  </si>
  <si>
    <t>§103.022, F.S. – At any time after the 57th day prior to the date of the Primary Election.</t>
  </si>
  <si>
    <t>September 19</t>
  </si>
  <si>
    <t>§103.101, F.S. - No later than the 1st Tuesday after the 1st Monday in December preceding the Presidential Preference Primary Election.</t>
  </si>
  <si>
    <t>Last day for presidential candidates to have their names removed from the Presidential Preference Primary ballot.</t>
  </si>
  <si>
    <t>Last day for Supervisors of Elections to complete any address list maintenance program activities including removal of inactive registered voters who have not voted, requested a vote-by-mail ballot or updated their voter registration records after two general federal elections since the voters were first made inactive.</t>
  </si>
  <si>
    <t xml:space="preserve">§98.065, F.S. - Not later than 90 days prior to the date of a federal election. (Voters ineligible for reasons such as felony conviction, mental incapacity, death, not a U.S. citizen, etc., can be removed at any time). </t>
  </si>
  <si>
    <t>§101.015, F.S. and Rule 1S-2.015, F.A.C - At least 45 days before early voting begins for the election in which they are to take effect.</t>
  </si>
  <si>
    <t xml:space="preserve">First day for Supervisors of Elections to prepare and upload daily electronic files of vote-by-mail ballot request information to the Department of State for the Presidential Preference Primary Election. </t>
  </si>
  <si>
    <t>Deadline for Supervisors of Elections to mail vote-by-mail ballots to absent statewide and uniformed overseas voters (UOCAVA) for the Presidential Preference Primary Election.</t>
  </si>
  <si>
    <t xml:space="preserve">Art. XI, §5, Fla. Const. and §100.371(1), F.S. – No later than February 1 of the year in which the General Election is held. </t>
  </si>
  <si>
    <t>§101.111, F.S. - No sooner than 30 days before an election.</t>
  </si>
  <si>
    <t>§101.657, F.S. – No later than the 30th day before an election.</t>
  </si>
  <si>
    <t>§101.5612, F.S. - At least 15 days prior to the beginning of early voting (specific day depends on when early voting begins in the county).</t>
  </si>
  <si>
    <t>Deadline for poll watcher designations for early voting sites for Presidential Preference Primary Election.</t>
  </si>
  <si>
    <t>§101.131, F.S. - Before noon at least 14 days before early voting begins (specific day depends on when early voting begin in the county).</t>
  </si>
  <si>
    <t>Logic and accuracy (L&amp;A) testing for Presidential Preference Primary Election may begin.</t>
  </si>
  <si>
    <t>§101.131, F.S. – No later than 7 days before early voting begins (specific day depends on when early voting begin in the county).</t>
  </si>
  <si>
    <t>§101.5612, F.S. – No more than 10 days prior to beginning of early voting (specific date will depend on when county will begin conducting early voting).</t>
  </si>
  <si>
    <t>§102.012, F.S. – At least 20 days before the election.</t>
  </si>
  <si>
    <t>Early voting must begin for the Presidential Preference Primary Election.</t>
  </si>
  <si>
    <t>§101.657, F.S. and Rule 1S-2.043, F.A.C.– No later than noon of each day for the previous day’s activities (specific day will depend on when early voting begins in the county).</t>
  </si>
  <si>
    <t>Deadline for Supervisors of Elections to send sample ballots for the Presidential Preference Primary Election.</t>
  </si>
  <si>
    <t>§101.20, F.S. - At least 7 days before an election.</t>
  </si>
  <si>
    <t>First day that a voter designee can pickup a vote-by-mail ballot for the Presidential Preference Primary Election.</t>
  </si>
  <si>
    <t>§101.657, F.S. - On the 2nd day before an election.</t>
  </si>
  <si>
    <t>Optional day of early voting for the Presidential Preference Primary Election.</t>
  </si>
  <si>
    <t>§101.20, F.S. - Before the day of the election.</t>
  </si>
  <si>
    <t>Last day for Supervisors of Elections to prepare and upload daily electronic files of early voting summary and early voting details to the Department of State.</t>
  </si>
  <si>
    <t>§102.141(4)(a), F.S. - By 7:00 p.m. on the day before the election</t>
  </si>
  <si>
    <t>Deadline for receipt of non-UOCAVA vote-by-mail ballots for the Presidential Preference Primary Election.</t>
  </si>
  <si>
    <t>§101.67, F.S., –  Non-UOCAVA vote-by-mail ballots must be received by 7 p.m. on election day.</t>
  </si>
  <si>
    <t>Deadline for county canvassing boards to begin filing preliminary election results with the Department of State.</t>
  </si>
  <si>
    <t>§102.141, F.S. - On or before 2 a.m. of the day following the election.</t>
  </si>
  <si>
    <t>Deadline for county canvassing board to file 1st unofficial returns for the Presidential Preference Primary Election with the Department of State.</t>
  </si>
  <si>
    <t>§102.141, F.S. - No later than noon on the 4th day after the election.</t>
  </si>
  <si>
    <t xml:space="preserve">Deadline for receipt of overseas ballots for Presidential Preference Primary Election. </t>
  </si>
  <si>
    <t>Deadline for county canvassing boards to certify and submit official results to the Department of State for the Presidential Preference Primary election.</t>
  </si>
  <si>
    <t>§102.141(10), F.S. - At the same time the official results are certified.</t>
  </si>
  <si>
    <t>Deadline for county canvassing boards to submit reports on the conduct of the Presidential Preference Primary Election to the Division of Elections.</t>
  </si>
  <si>
    <t>§101.591, F.S.  - Immediately following the certification of the election by the county canvassing board.</t>
  </si>
  <si>
    <t>§101.62, F.S.; Rule 1S-2.043, F.A.C. – Beginning 60 days before the presidential preference primary election on a daily basis by 8 a.m. until 15 days after the Election</t>
  </si>
  <si>
    <t>§§99.061 and 105.031, F.S. – Not earlier than 14 days prior to the beginning of the applicable qualifying period.</t>
  </si>
  <si>
    <t>Deadline for Supervisors of Elections to make available information about provisional ballots to individual voters on free access system for the Presidential Preference Primary Election.</t>
  </si>
  <si>
    <t>Deadline for officers qualifying as U.S. Representative, judicial, state attorney, and public defender candidates to submit written resignations if the terms of the offices, or any part thereof, run concurrently with each other.</t>
  </si>
  <si>
    <t>§99.012, F.S. - At least 10 days prior to the 1st day of the applicable qualifying period.</t>
  </si>
  <si>
    <t>Deadline for Supervisors of Elections to certify that post-election certification voting system audit completed with report submitted or that no audit done due to manual recount undertaken pursuant to §102.166, F.S.  </t>
  </si>
  <si>
    <t>§§99.095, 105.035, and 105.035 (4)(b) F.S.– No later than the 7th day before the 1st day of the qualifying period.</t>
  </si>
  <si>
    <t>§§99.061 and 105.031, F.S. – Noon of the 120th day prior to the date of the Primary Election.</t>
  </si>
  <si>
    <t>Deadline for Supervisors of Elections to update official voting history for the Presidential Preference Primary Election.</t>
  </si>
  <si>
    <t>§98.0981, F.S.; Rule 1S-2.053, F.A.C. – Within 30 days after certification of election results by Elections Canvassing Commission for the election.</t>
  </si>
  <si>
    <t>First day state write-in vote-by-mail ballots made available to overseas voters requesting such ballot.</t>
  </si>
  <si>
    <t xml:space="preserve">Deadline for Department of State to certify to the Supervisors of Elections the names of all duly qualified U.S. Representative, judicial, state attorney and public defender candidates who  qualified with the Department. </t>
  </si>
  <si>
    <t>§98.0981, F.S.; Rule 1S-2.053, F.A.C. – Within 45 days after certification by the Elections Canvassing Commission of election results for the election.</t>
  </si>
  <si>
    <t xml:space="preserve">Department of State to remit to the respective state executive committees of political parties their share of filing fees and party assessments from U.S. Representative, state attorney, and public defender candidates. </t>
  </si>
  <si>
    <t>§100.025, F.S. – At least 90 days prior to the election.</t>
  </si>
  <si>
    <t xml:space="preserve">Deadline for state senator, state representative, multicounty, county and district candidates (other than judicial, state attorney or public defender candidates) seeking to qualify by the petition method to submit their signed petitions to Supervisors of Elections. </t>
  </si>
  <si>
    <t xml:space="preserve">14-day period begins for qualifying officers to accept qualifying papers for state senator, state representative, multicounty, county, and district candidates (other than judicial, state attorney, and public defender candidates) to be processed and filed during the qualifying period. </t>
  </si>
  <si>
    <t xml:space="preserve">Written resignations due for officers qualifying as a candidate for state senator, state representative multicounty, county, or district office (other than judicial, state attorney, and public defender candidates) if the terms of the offices, or any part thereof, run concurrently with each other. </t>
  </si>
  <si>
    <t xml:space="preserve">Deadline for Supervisors of Elections to certify the number of valid signatures for state senator, state representative, multicounty, county and district candidates seeking to qualify by the petition method. </t>
  </si>
  <si>
    <t>Qualifying begins for all state senator, state representative, multicounty, county, and district candidates (other than judicial, state attorney, and public defender candidates).</t>
  </si>
  <si>
    <t>§99.061, F.S. – Noon of the 71st day prior to the date of the Primary Election.</t>
  </si>
  <si>
    <t>§99.061, F.S. – No later than noon of the 67th day prior to the date of the Primary Election.</t>
  </si>
  <si>
    <t xml:space="preserve">First day for Supervisors of Elections to prepare and upload daily electronic files of vote-by-mail ballot request information to the Department of State for the Primary Election and General Election. </t>
  </si>
  <si>
    <t xml:space="preserve">Deadline for Department of State to certify to the Supervisors of Elections the names of all duly qualified state senator, state representative, multicounty, county, and district candidates who have qualified with the Department. </t>
  </si>
  <si>
    <t>Deadline for Supervisors of Elections to submit any revisions to county security procedures to the Department of State to take effect in the Primary Election.</t>
  </si>
  <si>
    <t>§101.015, F.S.; Rule 1S-2.015, F.A.C. – At least 45 days before early voting begins (specific date will depend on when county will begin conducting early voting).</t>
  </si>
  <si>
    <t>§103.022, F.S. – Before noon on the 49th day prior to the date of the Primary Election.</t>
  </si>
  <si>
    <t xml:space="preserve">Deadline for Department of State to remit to the respective state executive committees of political parties their share of filing fees and party assessments from state senator, state representative, multicounty, county, and district  candidates. </t>
  </si>
  <si>
    <t>Deadline for Supervisors of Elections to remit filing fees to the state executive committee of the political parties of the candidates qualifying with the supervisors of elections.</t>
  </si>
  <si>
    <t>§101.5612, F.S. – At least 15 days prior to the beginning of early voting (specific date will depend on when county will begin conducting early voting).</t>
  </si>
  <si>
    <t>§101.131, F.S. – Before noon at least 14 days before early voting begins (specific date will depend on when county will begin conducting early voting).</t>
  </si>
  <si>
    <t xml:space="preserve">Deadline for Supervisors of Elections to post election preparation report for the General Election on official website. </t>
  </si>
  <si>
    <t>§100.032, F.S. – At least 3 months before a general election.</t>
  </si>
  <si>
    <t xml:space="preserve">Last day state write-in vote-by-mail ballot is made available to overseas voters. </t>
  </si>
  <si>
    <t>§101.6951, F.S. – 180 to 90 days prior a general election.</t>
  </si>
  <si>
    <t>§101.131, F.S. – No later than 7 days before early voting begins (specific date will depend on when county will begin conducting early voting).</t>
  </si>
  <si>
    <t>First day that a voter designee can pick-up a vote-by-mail ballot for the Primary Election.</t>
  </si>
  <si>
    <t>Deadline for late registration for specified subcategory of UOCAVA individuals: An individual or accompanying family member who has been discharged or separated from the uniformed services or the United States Merchant Marine, has returned from a military deployment or activation, or has separated from employment outside the territorial limits of the United States.</t>
  </si>
  <si>
    <t>§97.0555, F.S. and Rule 1S-2.029, F.A.C.– 5 p.m. on the Friday before the election.</t>
  </si>
  <si>
    <t>§101.657, F.S. –   On the 3rd day before an election.</t>
  </si>
  <si>
    <t>Art XI, §5(d), Fla. Const. - Once in the 10th week, and once in the 6th week immediately preceding the week in which the election is held.</t>
  </si>
  <si>
    <t xml:space="preserve">Last day for Supervisors of Elections to prepare and upload daily electronic files of early voting summary and early voting details for the Primary Election to the Department of State. </t>
  </si>
  <si>
    <t>Deadline to publish sample ballot for the Primary Election in newspaper of general circulation in the county.</t>
  </si>
  <si>
    <t>§101.20, F.S. –  Before the day of the election.</t>
  </si>
  <si>
    <t xml:space="preserve">§102.141, F.S. – Within 30 minutes after the polls close and at least every 45 minutes until all results reported. </t>
  </si>
  <si>
    <t>§99.103, F.S. – No later than the date of the primary election.</t>
  </si>
  <si>
    <t>§102.141, F.S. – No later than noon of the 3rd day after any primary election.</t>
  </si>
  <si>
    <t>§102.141, F.S. – No later than 3 p.m. of the 5th day after any primary election.</t>
  </si>
  <si>
    <t>Deadline for supervisor to file with the Department of State a copy of, or an export file from, the results database of the county’s voting system for the Primary Election.</t>
  </si>
  <si>
    <t>§102.112, F.S. – 5 p.m. on the 7th day following any primary election.</t>
  </si>
  <si>
    <t xml:space="preserve">County canvassing boards to begin publicly noticed audit of the voting system for the Primary Election unless manual recount undertaken pursuant to §102.166, F.S. </t>
  </si>
  <si>
    <t>§101.591, F.S. – Immediately following the certification of the election by the county canvassing board.</t>
  </si>
  <si>
    <t>Deadline for county canvassing boards to submit reports on the conduct of the Primary Election to the Division of Elections.</t>
  </si>
  <si>
    <t xml:space="preserve">Elections Canvassing Commission meets to certify Official Results for the Primary Election. </t>
  </si>
  <si>
    <t>§102.111, F.S. – 9 a.m. on the 9th day after a primary election.</t>
  </si>
  <si>
    <t>Deadline for Supervisors of Elections to submit any revisions to county security procedures to the Department of State to take effect in the General Election.</t>
  </si>
  <si>
    <t>§101.015, F.S.; Rule 1S-2.015. F.A.C. – At least 45 days before early voting begins (specific date will depend on when county will begin conducting early voting).</t>
  </si>
  <si>
    <t>Deadline for Supervisors of Elections to certify that post-election certification voting system audit done with report submitted or that no audit done due to manual recount undertaken pursuant to §102.166, F.S.</t>
  </si>
  <si>
    <t>Deadline for Supervisor of Elections to make available information about provisional ballot to individual voters on free access system for the Primary Election.</t>
  </si>
  <si>
    <t>§98.0981, F.S.; Rule 1S-2.043, F.A.C. – Within 30 days after certification of election results by Elections Canvassing Commission for the election.</t>
  </si>
  <si>
    <t>§98.0981, F.S.;  Rule 1S-2.043, F.A.C. – Within 30 days after certification of election results by Elections Canvassing Commission for the election.</t>
  </si>
  <si>
    <t>Deadline for Supervisors of Elections to designate early voting sites for the General Election and to provide the Division of Elections with addresses, dates, and hours for early voting sites.</t>
  </si>
  <si>
    <t>§98.0981, F.S.; Rule 1S-2.053, F.A.C. – Within 45 days after certification by the Elections Canvassing Commission of the election results for the election.</t>
  </si>
  <si>
    <t>§101.131, F.S. –  Before noon on the 2nd Tuesday preceding the election.</t>
  </si>
  <si>
    <t xml:space="preserve">Deadline for Supervisors of Elections to mail or email sample ballots to voters for the General Election. </t>
  </si>
  <si>
    <t>§101.657, F.S. –  On the 3rd day before an election.</t>
  </si>
  <si>
    <t>Optional day of early voting for the General Election.</t>
  </si>
  <si>
    <t>§101.657, F.S. – On the 2nd day before an election.</t>
  </si>
  <si>
    <t>Deadline for receipt of non-UOCAVA vote-by-mail ballots for the General Election.</t>
  </si>
  <si>
    <t xml:space="preserve">Deadline for county canvassing boards to file First Unofficial Results of the General Election with the Department of State. </t>
  </si>
  <si>
    <t>§102.141, F.S. – No later than noon of the 4th day after a general election.</t>
  </si>
  <si>
    <t>Deadline for county canvassing boards to file Second Unofficial Results of the General Election with the Department of State, only if recount was conducted.</t>
  </si>
  <si>
    <t xml:space="preserve">Deadline for receipt of overseas ballots for General Election. </t>
  </si>
  <si>
    <t>§101.6952(5), F.S. - Ballot must be postmarked or signed and dated no later than the date of the election and received no later than 10 days from the date of the election.</t>
  </si>
  <si>
    <t>§102.112, F.S. –  By noon on the 12th day following the election.</t>
  </si>
  <si>
    <t>Deadline for supervisors to file with the Department of State a copy of, or an export file from, the results database of the county’s voting system.</t>
  </si>
  <si>
    <t>Deadline for supervisor to file with the Department of State a copy of, or an export file from, the results database of the county’s voting system.</t>
  </si>
  <si>
    <t xml:space="preserve">County canvassing boards to begin publicly noticed audit of the voting system for the General Election unless manual recount undertaken pursuant to §102.166, F.S. </t>
  </si>
  <si>
    <t xml:space="preserve">Deadline for county canvassing boards to submit reports on the conduct of the General Election to the Division of Elections. </t>
  </si>
  <si>
    <t>§99.097, F.S. – No later than December 1 of the general election year.</t>
  </si>
  <si>
    <t xml:space="preserve">Deadline for Supervisors of Elections to make available information about provisional ballots to individual voters on free access system for the General Election. </t>
  </si>
  <si>
    <t>Deadline for Supervisors of Elections to certify that post-election certification voting system audit done with report submitted or that no audit done due to manual recount undertaken pursuant to §102.166, F.S.  </t>
  </si>
  <si>
    <t>§98.255, F.S.; Rule 1S-2.033, F.A.C. - By December 15 of each general election year.</t>
  </si>
  <si>
    <t>§101.595, F.S. – No later than December 15 of each general election year.</t>
  </si>
  <si>
    <t>§98.0981, F.S.; Rule 1S-2.053, F.A.C. – Within 30 days after certification of election results by Elections Canvassing Commission of the election.</t>
  </si>
  <si>
    <t>Deadline for supervisors of Elections to remove post-election all designated inactive voters who have not voted or attempted to vote, requested a vote-by-mail ballot, or updated their voter registration record in two general elections since they were first made inactive.</t>
  </si>
  <si>
    <t>§98.065(4)(c), F.S.; Rule 1S-2.041(2), F.A.C.; and 52 U.S.C. §2057 National Voter Registration Act (NVRA). - No later than December 31 in the same year of the second federal election.</t>
  </si>
  <si>
    <t>All login accounts for access to statewide vote-by-mail ballot request information automatically expire.</t>
  </si>
  <si>
    <t xml:space="preserve">Rule 1S-2.043, F.A.C. - At the end of each general election year. </t>
  </si>
  <si>
    <t>Deadline for Supervisors of Elections to notify overseas voters who have requested notification of upcoming Presidential Preference Primary Election.</t>
  </si>
  <si>
    <t xml:space="preserve">§102.141, F.S. – At the same time that the official results are certified. </t>
  </si>
  <si>
    <t>Qualifying ends for all state senator, state representative, multicounty, county, and district candidates (other than, judicial, state attorney, and public defender candidates).</t>
  </si>
  <si>
    <t>Department of State to remit remainder of filing fees and party assessments to the respective political party state executive committees.</t>
  </si>
  <si>
    <t>§102.141(10), F.S. &amp; 1S-2.053, F.A.C. - At the same time as the official results are certified.</t>
  </si>
  <si>
    <t>§102.141, F.S. –At the same time as the official results are certified.</t>
  </si>
  <si>
    <t xml:space="preserve">§102.141(10), F.S. &amp; 1S-2.053, F.A.C - At the same time the official results are certified. </t>
  </si>
  <si>
    <t>First day for Supervisors of Elections to prepare and upload daily electronic files of early voting summary and early voting details to the Department of State for the Presidential Preference Primary Election.</t>
  </si>
  <si>
    <t>§99.021, F.S. – Cannot have been a registered member of any other political party for 365 days before the beginning of applicable qualifying period preceding the General Election (April 20, 2020).</t>
  </si>
  <si>
    <t>§99.021, F.S. – Cannot have been a registered member of any other political party for 365 days before the beginning of applicable qualifying period preceding the General Election (June 8, 2020).</t>
  </si>
  <si>
    <t>§99.021, F.S. – Cannot have been a registered member of any other political party for 365 days before the beginning of applicable qualifying period preceding the General Election (April 25, 2022).</t>
  </si>
  <si>
    <t>§99.021, F.S. –  Cannot have been a registered member of any other political party for 365 days before the beginning of applicable qualifying period preceding the General Election (June 13, 2022).</t>
  </si>
  <si>
    <t xml:space="preserve">   Noon, April 20 - Noon, April 24</t>
  </si>
  <si>
    <t xml:space="preserve">   Noon, June 8 - Noon, June 12</t>
  </si>
  <si>
    <t>8:00 am, June 23  - Noon, June 30</t>
  </si>
  <si>
    <t xml:space="preserve">   July 20</t>
  </si>
  <si>
    <t>July 4</t>
  </si>
  <si>
    <t xml:space="preserve">   August 8 - August 15</t>
  </si>
  <si>
    <t xml:space="preserve">   August  3, 4, 5, 6, 7, and 16</t>
  </si>
  <si>
    <t xml:space="preserve">   August 18</t>
  </si>
  <si>
    <t>Deadline for persons voting a provisional ballot to provide written evidence of eligibility to Supervisor of Elections or to submit an affidavit to cure a signature deficiency on a provisional ballot.</t>
  </si>
  <si>
    <t>§101.62, F.S. – No later than 5 p.m. on the 10th day before the Election.</t>
  </si>
  <si>
    <t>§101.62, F.S. – No later than 5 p.m. on the 10th day before the election.</t>
  </si>
  <si>
    <t>§101.62, F.S. – No later than 8 days before the election.</t>
  </si>
  <si>
    <t xml:space="preserve">Last day for Supervisors of Elections  to mail vote-by-mail ballots requested for the Presidential Preference Primary Election. </t>
  </si>
  <si>
    <t>§101.62, F.S - Between 40th and 33rd day before the Election.</t>
  </si>
  <si>
    <t>§101.62, F.S. – Between 40th and 33rd day before the election.</t>
  </si>
  <si>
    <t>Beginning of mandatory window for Supervisors of Elections to mail vote-by-mail ballots to all domestic (non-UOCAVA) voters who requested vote-by-mail ballots for the Presidential Preference Primary Election.</t>
  </si>
  <si>
    <t>Close of mandatory window for Supervisors of Elections to mail vote-by-mail ballots to all domestic (non-UOCAVA) voters who requested vote-by-mail ballots for the Presidential Preference Primary Election.</t>
  </si>
  <si>
    <t>Beginning of mandatory window for Supervisors of Elections to mail vote-by-mail ballots to all domestic (non-UOCAVA) voters who requested vote-by-mail ballots for the Primary Election.</t>
  </si>
  <si>
    <t>Close of mandatory window for Supervisors of Elections to mail vote-by-mail ballots to all domestic (non-UOCAVA) voters who requested vote-by-mail ballots for the Primary Election.</t>
  </si>
  <si>
    <t>Beginning of mandatory window for Supervisors of Elections to mail vote-by-mail ballots to all domestic (non-UOCAVA) voters who requested vote-by-mail ballots for the General Election.</t>
  </si>
  <si>
    <t>Close of mandatory window for Supervisors of Elections to mail vote-by-mail ballots to all domestic (non-UOCAVA) voters who requested vote-by-mail ballots for the General Election.</t>
  </si>
  <si>
    <t xml:space="preserve">   February 6 - February 13</t>
  </si>
  <si>
    <t xml:space="preserve">   July 9 - July 16</t>
  </si>
  <si>
    <t xml:space="preserve">   September 24 - October 1</t>
  </si>
  <si>
    <t>§101.68, F.S. – 7 a.m. on the 22nd day before the election.</t>
  </si>
  <si>
    <t>Canvassing board may begin canvassing vote-by-mail ballots for the Primary Election.</t>
  </si>
  <si>
    <t>Canvassing board may begin canvassing vote-by-mail ballots for the General Election.</t>
  </si>
  <si>
    <t>§101.68(4), F.S. – Until 5 p.m. on the 2nd day after the election.</t>
  </si>
  <si>
    <t>Revisions to security procedures due to the Department of State for the Presidential Preference Primary Election.</t>
  </si>
  <si>
    <t xml:space="preserve">Deadline for voter to submit vote-by-mail ballot cure affidavit for the Presidential Preference Primary Election. </t>
  </si>
  <si>
    <t>§100.021, F.S. – During the 30 days prior to the 1st day of qualifying (Qualifying begins April 20, 2020).</t>
  </si>
  <si>
    <t>§100.061, F.S. – On the Tuesday 11 weeks prior to the General Election.</t>
  </si>
  <si>
    <t>July 15 (Wed)</t>
  </si>
  <si>
    <t xml:space="preserve">Deadline by when candidates for President and Vice-President with no party affiliation must submit petitions to Supervisors of Elections from which signatures solicited to obtain 1 % of the registered electors in the state. </t>
  </si>
  <si>
    <t>§103.021, F.S. – No later than July 15 of each presidential election year.</t>
  </si>
  <si>
    <t>Deadline by when candidates for President and Vice-President with minor political party affiliation but unaffiliated with any national party holding a national convention to name candidates must submit petitions to Supervisors of Elections from which signatures solicited to obtain 1 % of the registered electors.</t>
  </si>
  <si>
    <t>Deadline by when Supervisors of Elections must certify the number of registered electors who signed petitions for candidates for President and Vice-President with no party affiliation.</t>
  </si>
  <si>
    <t>Deadline by when Supervisor of Elections must certify the number of registered electors who signed petitions for candidates for President and Vice-President with minor political party but unaffiliated with national party holding a national convention.</t>
  </si>
  <si>
    <t>§ 103.021, F.S. - On or before the day of the primary election.</t>
  </si>
  <si>
    <t>Deadline by when Governor nominates presidential electors of each political party.</t>
  </si>
  <si>
    <t>September 1 (Tue)</t>
  </si>
  <si>
    <t>Deadline by when minor political party affiliated with national party holding a national convention to nominate candidates for President and Vice-President must file certificate with candidate names.</t>
  </si>
  <si>
    <t xml:space="preserve">§ 103.021, F.S. - No later than September 1 of each presidential election year. </t>
  </si>
  <si>
    <t>The Department of State certifies as elected the presidential electors of the candidates for President and Vice-President and preparation of Certificate of Ascertainment.</t>
  </si>
  <si>
    <t>December 14 (Mon)</t>
  </si>
  <si>
    <t>Florida Electoral College meets to finalize Certificates of Votes by presidential electors chosen based on election results for President and Vice-President.</t>
  </si>
  <si>
    <t>Tentative date.</t>
  </si>
  <si>
    <t>January 6 (Wed)</t>
  </si>
  <si>
    <t>§101.657, F.S. - On the 15th day before an election.</t>
  </si>
  <si>
    <t>§101.657, F.S. - On the 14th day before an election.</t>
  </si>
  <si>
    <t>§101.657, F.S. - On the 13th day before an election.</t>
  </si>
  <si>
    <t>§101.657, F.S. - On the 12th day before an election.</t>
  </si>
  <si>
    <t>§101.657, F.S. - On the 11th day before an election.</t>
  </si>
  <si>
    <t>Congress meets in join session to count the electoral votes.</t>
  </si>
  <si>
    <t>Optional day of early voting for the Primary Election.</t>
  </si>
  <si>
    <t>§101.657, F.S. – On the 15th day before an election.</t>
  </si>
  <si>
    <t>§101.657, F.S. – On the 14th day before an election.</t>
  </si>
  <si>
    <t>§101.657, F.S. – On the 13th day before an election.</t>
  </si>
  <si>
    <t>§101.657, F.S. – On the 12th day before an election.</t>
  </si>
  <si>
    <t>§101.657, F.S. – On the 11th day before an election.</t>
  </si>
  <si>
    <t>Last day for Department of State to certify the names of presidential candidates for political party nomination to the Supervisors of Elections to be printed on the ballot.</t>
  </si>
  <si>
    <t>§101.62, F.S. - On election day or up to 9 days prior to the date of the election.</t>
  </si>
  <si>
    <t>§97.055, F.S. - On the 29th day before each election. The 29th day fell on a Saturday, Sunday, or legal holiday, so the deadline is the next that is not a Sunday or legal holiday.</t>
  </si>
  <si>
    <t>Election Day</t>
  </si>
  <si>
    <r>
      <t>Voter Registration Deadline</t>
    </r>
    <r>
      <rPr>
        <sz val="11"/>
        <rFont val="Calibri"/>
        <family val="2"/>
        <scheme val="minor"/>
      </rPr>
      <t xml:space="preserve"> (book closing)</t>
    </r>
  </si>
  <si>
    <r>
      <t xml:space="preserve">Vote-by-Mail Ballot Send Deadline - for UOCAVA Voters </t>
    </r>
    <r>
      <rPr>
        <sz val="11"/>
        <rFont val="Calibri"/>
        <family val="2"/>
        <scheme val="minor"/>
      </rPr>
      <t>(Absent Stateside and Overseas Uniformed and Civilian Voters)</t>
    </r>
  </si>
  <si>
    <r>
      <t xml:space="preserve">Vote-by-Mail Ballot Send Deadline - For Domestic Voters  </t>
    </r>
    <r>
      <rPr>
        <sz val="11"/>
        <rFont val="Calibri"/>
        <family val="2"/>
        <scheme val="minor"/>
      </rPr>
      <t>(7-day mailing window)</t>
    </r>
  </si>
  <si>
    <r>
      <t xml:space="preserve">Early Voting Period - Additional Optional Days </t>
    </r>
    <r>
      <rPr>
        <sz val="11"/>
        <rFont val="Calibri"/>
        <family val="2"/>
        <scheme val="minor"/>
      </rPr>
      <t>(A county may offer early voting on one or more of these days)</t>
    </r>
  </si>
  <si>
    <r>
      <t xml:space="preserve">Early Voting - Mandatory </t>
    </r>
    <r>
      <rPr>
        <sz val="11"/>
        <rFont val="Calibri"/>
        <family val="2"/>
        <scheme val="minor"/>
      </rPr>
      <t>(8-day period starting on the 10th day and ending on the 3rd day before Election Day)</t>
    </r>
  </si>
  <si>
    <r>
      <t xml:space="preserve">Early Voting  - Additional Optional Days </t>
    </r>
    <r>
      <rPr>
        <sz val="11"/>
        <rFont val="Calibri"/>
        <family val="2"/>
        <scheme val="minor"/>
      </rPr>
      <t>(A county may offer early voting on one or more of these days)</t>
    </r>
  </si>
  <si>
    <t>9/16/2019</t>
  </si>
  <si>
    <t>N/A</t>
  </si>
  <si>
    <t>Removed duplicate 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</si>
</sst>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mmmm\ d\,\ yyyy;@"/>
    <numFmt numFmtId="165" formatCode="[$-EE3C0000]\ mmmm\ d\ \(ddd\)"/>
  </numFmts>
  <fonts count="17"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1"/>
      <color theme="0"/>
      <name val="Calibri"/>
      <family val="2"/>
      <scheme val="minor"/>
    </font>
    <font>
      <sz val="11"/>
      <color rgb="FF000000"/>
      <name val="Calibri"/>
      <family val="2"/>
      <scheme val="minor"/>
    </font>
    <font>
      <b/>
      <sz val="12"/>
      <color theme="0"/>
      <name val="Calibri"/>
      <family val="2"/>
      <scheme val="minor"/>
    </font>
    <font>
      <sz val="10"/>
      <name val="Calibri"/>
      <family val="2"/>
      <scheme val="minor"/>
    </font>
    <font>
      <sz val="10"/>
      <color rgb="FF000000"/>
      <name val="Calibri"/>
      <family val="2"/>
      <scheme val="minor"/>
    </font>
    <font>
      <b/>
      <sz val="10"/>
      <color theme="1"/>
      <name val="Calibri"/>
      <family val="2"/>
      <scheme val="minor"/>
    </font>
    <font>
      <sz val="12"/>
      <color theme="1"/>
      <name val="Calibri"/>
      <family val="2"/>
      <scheme val="minor"/>
    </font>
    <font>
      <b/>
      <sz val="12"/>
      <color theme="2"/>
      <name val="Calibri"/>
      <family val="2"/>
      <scheme val="minor"/>
    </font>
    <font>
      <i/>
      <sz val="12"/>
      <name val="Calibri"/>
      <family val="2"/>
      <scheme val="minor"/>
    </font>
    <font>
      <b/>
      <sz val="12"/>
      <name val="Calibri"/>
      <family val="2"/>
      <scheme val="minor"/>
    </font>
    <font>
      <b/>
      <sz val="11"/>
      <name val="Calibri"/>
      <family val="2"/>
      <scheme val="minor"/>
    </font>
    <font>
      <b/>
      <sz val="14"/>
      <color theme="0"/>
      <name val="Calibri"/>
      <family val="2"/>
      <scheme val="minor"/>
    </font>
    <font>
      <b/>
      <sz val="14"/>
      <color theme="2"/>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499984740745262"/>
        <bgColor theme="1"/>
      </patternFill>
    </fill>
    <fill>
      <patternFill patternType="solid">
        <fgColor theme="0" tint="-0.499984740745262"/>
        <bgColor indexed="64"/>
      </patternFill>
    </fill>
    <fill>
      <patternFill patternType="solid">
        <fgColor rgb="FF1642A7"/>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71">
    <xf numFmtId="0" fontId="0" fillId="0" borderId="0" xfId="0"/>
    <xf numFmtId="0" fontId="0" fillId="0" borderId="0" xfId="0" applyAlignment="1"/>
    <xf numFmtId="0" fontId="0" fillId="0" borderId="0" xfId="0" applyAlignment="1">
      <alignment horizontal="center"/>
    </xf>
    <xf numFmtId="165" fontId="3" fillId="0" borderId="1" xfId="0" applyNumberFormat="1" applyFont="1" applyFill="1" applyBorder="1" applyAlignment="1">
      <alignment horizontal="center" vertical="center" wrapText="1"/>
    </xf>
    <xf numFmtId="165" fontId="0" fillId="0" borderId="1" xfId="0" applyNumberFormat="1"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5" fillId="0" borderId="1" xfId="0" applyFont="1" applyFill="1" applyBorder="1" applyAlignment="1">
      <alignment horizontal="left" vertical="center" wrapText="1"/>
    </xf>
    <xf numFmtId="49" fontId="0"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1" xfId="0" applyFont="1" applyFill="1" applyBorder="1" applyAlignment="1">
      <alignment wrapText="1"/>
    </xf>
    <xf numFmtId="0" fontId="0" fillId="0" borderId="1" xfId="0" applyFill="1" applyBorder="1" applyAlignment="1">
      <alignment vertical="center" wrapText="1"/>
    </xf>
    <xf numFmtId="49" fontId="1"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indent="1"/>
    </xf>
    <xf numFmtId="14"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49" fontId="0" fillId="0" borderId="1" xfId="0" applyNumberFormat="1" applyFont="1" applyBorder="1" applyAlignment="1">
      <alignment horizontal="center" vertical="center" wrapText="1"/>
    </xf>
    <xf numFmtId="0" fontId="0" fillId="0" borderId="1" xfId="0" applyFont="1" applyFill="1" applyBorder="1" applyAlignment="1">
      <alignment horizontal="left" vertical="center" wrapText="1" indent="1"/>
    </xf>
    <xf numFmtId="0" fontId="0" fillId="0" borderId="1" xfId="0" applyFont="1" applyBorder="1" applyAlignment="1">
      <alignment horizontal="left" vertical="center" wrapText="1" indent="1"/>
    </xf>
    <xf numFmtId="14" fontId="0"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0" fillId="0" borderId="1" xfId="0" applyNumberFormat="1" applyFont="1" applyBorder="1" applyAlignment="1">
      <alignment horizontal="left" vertical="center" wrapText="1" indent="1"/>
    </xf>
    <xf numFmtId="2" fontId="0" fillId="0" borderId="1" xfId="0" applyNumberFormat="1" applyFont="1" applyBorder="1" applyAlignment="1">
      <alignment horizontal="center" vertical="center" wrapText="1"/>
    </xf>
    <xf numFmtId="0" fontId="0" fillId="0" borderId="8" xfId="0" applyFont="1" applyFill="1" applyBorder="1" applyAlignment="1">
      <alignment horizontal="left" vertical="center" wrapText="1"/>
    </xf>
    <xf numFmtId="165" fontId="3" fillId="0" borderId="9" xfId="0" applyNumberFormat="1" applyFont="1" applyFill="1" applyBorder="1" applyAlignment="1">
      <alignment horizontal="center" vertical="center" wrapText="1"/>
    </xf>
    <xf numFmtId="165" fontId="2" fillId="0" borderId="9" xfId="0" applyNumberFormat="1" applyFont="1" applyFill="1" applyBorder="1" applyAlignment="1">
      <alignment horizontal="center" vertical="center" wrapText="1"/>
    </xf>
    <xf numFmtId="165" fontId="4" fillId="3" borderId="5" xfId="0" applyNumberFormat="1" applyFont="1" applyFill="1" applyBorder="1" applyAlignment="1">
      <alignment horizontal="center" vertical="center" wrapText="1"/>
    </xf>
    <xf numFmtId="0" fontId="4" fillId="3" borderId="7" xfId="0" applyFont="1" applyFill="1" applyBorder="1" applyAlignment="1">
      <alignment horizontal="center" wrapText="1"/>
    </xf>
    <xf numFmtId="0" fontId="4" fillId="3" borderId="4" xfId="0" applyFont="1" applyFill="1" applyBorder="1" applyAlignment="1">
      <alignment horizontal="center" wrapText="1"/>
    </xf>
    <xf numFmtId="165" fontId="8" fillId="0" borderId="9" xfId="0" applyNumberFormat="1" applyFont="1" applyFill="1" applyBorder="1" applyAlignment="1">
      <alignment horizontal="center" vertical="center" wrapText="1"/>
    </xf>
    <xf numFmtId="0" fontId="5" fillId="0" borderId="8" xfId="0" applyFont="1" applyFill="1" applyBorder="1" applyAlignment="1">
      <alignment horizontal="left" vertical="center" wrapText="1"/>
    </xf>
    <xf numFmtId="165" fontId="9" fillId="0" borderId="9" xfId="0" applyNumberFormat="1" applyFont="1" applyFill="1" applyBorder="1" applyAlignment="1">
      <alignment horizontal="center" vertical="center" wrapText="1"/>
    </xf>
    <xf numFmtId="0" fontId="5" fillId="0" borderId="8" xfId="0" applyFont="1" applyFill="1" applyBorder="1" applyAlignment="1">
      <alignment horizontal="left" wrapText="1"/>
    </xf>
    <xf numFmtId="0" fontId="1" fillId="0" borderId="8" xfId="0" applyFont="1" applyFill="1" applyBorder="1" applyAlignment="1">
      <alignment horizontal="left" vertical="center" wrapText="1"/>
    </xf>
    <xf numFmtId="165" fontId="7" fillId="0" borderId="9" xfId="0" applyNumberFormat="1" applyFont="1" applyFill="1" applyBorder="1" applyAlignment="1">
      <alignment horizontal="center" vertical="center" wrapText="1"/>
    </xf>
    <xf numFmtId="0" fontId="2" fillId="0" borderId="8" xfId="0" applyFont="1" applyFill="1" applyBorder="1" applyAlignment="1">
      <alignment horizontal="left" vertical="center" wrapText="1"/>
    </xf>
    <xf numFmtId="165" fontId="3" fillId="0" borderId="3" xfId="0" applyNumberFormat="1"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2" xfId="0" applyFont="1" applyFill="1" applyBorder="1" applyAlignment="1">
      <alignment horizontal="left" vertical="center" wrapText="1"/>
    </xf>
    <xf numFmtId="0" fontId="4" fillId="3" borderId="7" xfId="0" applyFont="1" applyFill="1" applyBorder="1" applyAlignment="1">
      <alignment horizontal="center" vertical="center" wrapText="1"/>
    </xf>
    <xf numFmtId="0" fontId="4" fillId="3" borderId="4" xfId="0" applyFont="1" applyFill="1" applyBorder="1" applyAlignment="1">
      <alignment horizontal="center" vertical="center" wrapText="1"/>
    </xf>
    <xf numFmtId="165" fontId="0" fillId="0" borderId="9" xfId="0" applyNumberFormat="1" applyFont="1" applyFill="1" applyBorder="1" applyAlignment="1">
      <alignment horizontal="center" vertical="center" wrapText="1"/>
    </xf>
    <xf numFmtId="165" fontId="0" fillId="0" borderId="3" xfId="0" applyNumberFormat="1" applyFont="1" applyFill="1" applyBorder="1" applyAlignment="1">
      <alignment horizontal="center" vertical="center" wrapText="1"/>
    </xf>
    <xf numFmtId="0" fontId="0" fillId="0" borderId="8" xfId="0" applyFont="1" applyFill="1" applyBorder="1" applyAlignment="1">
      <alignment vertical="center" wrapText="1"/>
    </xf>
    <xf numFmtId="0" fontId="0" fillId="0" borderId="6" xfId="0" applyFont="1" applyFill="1" applyBorder="1" applyAlignment="1">
      <alignment vertical="center" wrapText="1"/>
    </xf>
    <xf numFmtId="0" fontId="0" fillId="0" borderId="2" xfId="0" applyFont="1" applyFill="1" applyBorder="1" applyAlignment="1">
      <alignment vertical="center" wrapText="1"/>
    </xf>
    <xf numFmtId="0" fontId="10" fillId="0" borderId="0" xfId="0" applyFont="1" applyBorder="1"/>
    <xf numFmtId="0" fontId="10" fillId="0" borderId="0" xfId="0" applyFont="1" applyFill="1" applyBorder="1"/>
    <xf numFmtId="0" fontId="10" fillId="0" borderId="0" xfId="0" applyFont="1" applyFill="1" applyBorder="1" applyAlignment="1">
      <alignment horizontal="left" vertical="center" wrapText="1"/>
    </xf>
    <xf numFmtId="164" fontId="10" fillId="0" borderId="0" xfId="0" applyNumberFormat="1" applyFont="1" applyFill="1" applyBorder="1" applyAlignment="1">
      <alignment horizontal="left" vertical="center" wrapText="1"/>
    </xf>
    <xf numFmtId="0" fontId="1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164" fontId="0" fillId="0" borderId="1" xfId="0" applyNumberFormat="1" applyFont="1" applyFill="1" applyBorder="1" applyAlignment="1">
      <alignment horizontal="left" vertical="center" wrapText="1"/>
    </xf>
    <xf numFmtId="49" fontId="0" fillId="0" borderId="1" xfId="0" applyNumberFormat="1" applyFont="1" applyFill="1" applyBorder="1" applyAlignment="1">
      <alignment horizontal="left" vertical="center" wrapText="1" indent="1"/>
    </xf>
    <xf numFmtId="164" fontId="0" fillId="2" borderId="1" xfId="0" applyNumberFormat="1" applyFont="1" applyFill="1" applyBorder="1" applyAlignment="1">
      <alignment horizontal="left" vertical="center" wrapText="1"/>
    </xf>
    <xf numFmtId="49" fontId="10" fillId="0" borderId="1" xfId="0" applyNumberFormat="1" applyFont="1" applyFill="1" applyBorder="1" applyAlignment="1">
      <alignment horizontal="left" vertical="center" wrapText="1"/>
    </xf>
    <xf numFmtId="49" fontId="10" fillId="0" borderId="1" xfId="0" applyNumberFormat="1" applyFont="1" applyFill="1" applyBorder="1" applyAlignment="1">
      <alignment horizontal="left" vertical="center" wrapText="1" indent="1"/>
    </xf>
    <xf numFmtId="0" fontId="10" fillId="0" borderId="1" xfId="0" applyFont="1" applyFill="1" applyBorder="1" applyAlignment="1">
      <alignment horizontal="left" vertical="center" wrapText="1"/>
    </xf>
    <xf numFmtId="164" fontId="10" fillId="0" borderId="1" xfId="0" applyNumberFormat="1"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5" fillId="5"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cellXfs>
  <cellStyles count="1">
    <cellStyle name="Normal" xfId="0" builtinId="0"/>
  </cellStyles>
  <dxfs count="137">
    <dxf>
      <font>
        <b val="0"/>
        <i val="0"/>
        <strike val="0"/>
        <condense val="0"/>
        <extend val="0"/>
        <outline val="0"/>
        <shadow val="0"/>
        <u val="none"/>
        <vertAlign val="baseline"/>
        <sz val="11"/>
        <color theme="1"/>
        <name val="Calibri"/>
        <scheme val="minor"/>
      </font>
      <alignment horizontal="left" vertical="center" textRotation="0" wrapText="1" indent="1" justifyLastLine="0" shrinkToFit="0" readingOrder="0"/>
      <border diagonalUp="0" diagonalDown="0">
        <left style="medium">
          <color indexed="64"/>
        </left>
        <right/>
        <top style="medium">
          <color indexed="64"/>
        </top>
        <bottom style="medium">
          <color indexed="64"/>
        </bottom>
        <vertical style="medium">
          <color indexed="64"/>
        </vertical>
        <horizontal style="medium">
          <color indexed="64"/>
        </horizontal>
      </border>
    </dxf>
    <dxf>
      <font>
        <b val="0"/>
        <i val="0"/>
        <strike val="0"/>
        <condense val="0"/>
        <extend val="0"/>
        <outline val="0"/>
        <shadow val="0"/>
        <u val="none"/>
        <vertAlign val="baseline"/>
        <sz val="11"/>
        <color theme="1"/>
        <name val="Calibri"/>
        <scheme val="minor"/>
      </font>
      <numFmt numFmtId="30" formatCode="@"/>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font>
        <b val="0"/>
        <i val="0"/>
        <strike val="0"/>
        <condense val="0"/>
        <extend val="0"/>
        <outline val="0"/>
        <shadow val="0"/>
        <u val="none"/>
        <vertAlign val="baseline"/>
        <sz val="11"/>
        <color theme="1"/>
        <name val="Calibri"/>
        <scheme val="minor"/>
      </font>
      <numFmt numFmtId="30" formatCode="@"/>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font>
        <b val="0"/>
        <i val="0"/>
        <strike val="0"/>
        <condense val="0"/>
        <extend val="0"/>
        <outline val="0"/>
        <shadow val="0"/>
        <u val="none"/>
        <vertAlign val="baseline"/>
        <sz val="11"/>
        <color theme="1"/>
        <name val="Calibri"/>
        <scheme val="minor"/>
      </font>
      <numFmt numFmtId="30" formatCode="@"/>
      <alignment horizontal="center" vertical="center" textRotation="0" wrapText="1" indent="0" justifyLastLine="0" shrinkToFit="0" readingOrder="0"/>
      <border diagonalUp="0" diagonalDown="0">
        <left/>
        <right style="medium">
          <color indexed="64"/>
        </right>
        <top style="medium">
          <color indexed="64"/>
        </top>
        <bottom style="medium">
          <color indexed="64"/>
        </bottom>
        <vertical style="medium">
          <color indexed="64"/>
        </vertical>
        <horizontal style="medium">
          <color indexed="64"/>
        </horizontal>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border>
        <bottom style="medium">
          <color indexed="64"/>
        </bottom>
      </border>
    </dxf>
    <dxf>
      <fill>
        <patternFill patternType="solid">
          <fgColor indexed="64"/>
          <bgColor theme="0" tint="-0.499984740745262"/>
        </patternFill>
      </fill>
      <alignment horizontal="center" textRotation="0" indent="0" justifyLastLine="0" shrinkToFit="0" readingOrder="0"/>
      <border diagonalUp="0" diagonalDown="0">
        <left style="medium">
          <color indexed="64"/>
        </left>
        <right style="medium">
          <color indexed="64"/>
        </right>
        <top/>
        <bottom/>
        <vertical style="medium">
          <color indexed="64"/>
        </vertical>
        <horizontal style="medium">
          <color indexed="64"/>
        </horizontal>
      </border>
    </dxf>
    <dxf>
      <fill>
        <patternFill patternType="none">
          <fgColor indexed="64"/>
          <bgColor indexed="65"/>
        </patternFill>
      </fill>
      <alignment horizontal="left" vertical="center" textRotation="0" wrapText="1" indent="0" justifyLastLine="0" shrinkToFit="0" readingOrder="0"/>
      <border diagonalUp="0" diagonalDown="0">
        <left style="medium">
          <color indexed="64"/>
        </left>
        <right/>
        <top style="medium">
          <color indexed="64"/>
        </top>
        <bottom style="medium">
          <color indexed="64"/>
        </bottom>
        <vertical style="medium">
          <color indexed="64"/>
        </vertical>
        <horizontal style="medium">
          <color indexed="64"/>
        </horizontal>
      </border>
    </dxf>
    <dxf>
      <fill>
        <patternFill patternType="none">
          <fgColor indexed="64"/>
          <bgColor indexed="65"/>
        </patternFill>
      </fill>
      <alignment horizontal="left"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font>
        <strike val="0"/>
        <outline val="0"/>
        <shadow val="0"/>
        <u val="none"/>
        <vertAlign val="baseline"/>
        <sz val="11"/>
        <name val="Calibri"/>
        <scheme val="minor"/>
      </font>
      <numFmt numFmtId="165" formatCode="[$-EE3C0000]\ mmmm\ d\ \(ddd\)"/>
      <fill>
        <patternFill patternType="none">
          <fgColor indexed="64"/>
          <bgColor indexed="65"/>
        </patternFill>
      </fill>
      <alignment horizontal="center" vertical="center" textRotation="0" wrapText="1" indent="0" justifyLastLine="0" shrinkToFit="0" readingOrder="0"/>
      <border diagonalUp="0" diagonalDown="0">
        <left/>
        <right style="medium">
          <color indexed="64"/>
        </right>
        <top style="medium">
          <color indexed="64"/>
        </top>
        <bottom style="medium">
          <color indexed="64"/>
        </bottom>
        <vertical style="medium">
          <color indexed="64"/>
        </vertical>
        <horizontal style="medium">
          <color indexed="64"/>
        </horizontal>
      </border>
    </dxf>
    <dxf>
      <border>
        <top style="medium">
          <color indexed="64"/>
        </top>
      </border>
    </dxf>
    <dxf>
      <border diagonalUp="0" diagonalDown="0">
        <left style="medium">
          <color indexed="64"/>
        </left>
        <right style="medium">
          <color indexed="64"/>
        </right>
        <top style="medium">
          <color indexed="64"/>
        </top>
        <bottom style="medium">
          <color indexed="64"/>
        </bottom>
      </border>
    </dxf>
    <dxf>
      <alignment vertical="center" textRotation="0" wrapText="1" indent="0" justifyLastLine="0" shrinkToFit="0" readingOrder="0"/>
    </dxf>
    <dxf>
      <border>
        <bottom style="medium">
          <color indexed="64"/>
        </bottom>
      </border>
    </dxf>
    <dxf>
      <alignment horizontal="center" vertical="center" textRotation="0" wrapText="1" indent="0" justifyLastLine="0" shrinkToFit="0" readingOrder="0"/>
      <border diagonalUp="0" diagonalDown="0">
        <left style="medium">
          <color indexed="64"/>
        </left>
        <right style="medium">
          <color indexed="64"/>
        </right>
        <top/>
        <bottom/>
        <vertical style="medium">
          <color indexed="64"/>
        </vertical>
        <horizontal style="medium">
          <color indexed="64"/>
        </horizontal>
      </border>
    </dxf>
    <dxf>
      <fill>
        <patternFill patternType="none">
          <fgColor indexed="64"/>
          <bgColor indexed="65"/>
        </patternFill>
      </fill>
      <alignment horizontal="left" vertical="center" textRotation="0" wrapText="1" indent="0" justifyLastLine="0" shrinkToFit="0" readingOrder="0"/>
      <border diagonalUp="0" diagonalDown="0">
        <left style="medium">
          <color indexed="64"/>
        </left>
        <right/>
        <top style="medium">
          <color indexed="64"/>
        </top>
        <bottom style="medium">
          <color indexed="64"/>
        </bottom>
        <vertical style="medium">
          <color indexed="64"/>
        </vertical>
        <horizontal style="medium">
          <color indexed="64"/>
        </horizontal>
      </border>
    </dxf>
    <dxf>
      <fill>
        <patternFill patternType="none">
          <fgColor indexed="64"/>
          <bgColor indexed="65"/>
        </patternFill>
      </fill>
      <alignment horizontal="left"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font>
        <strike val="0"/>
        <outline val="0"/>
        <shadow val="0"/>
        <u val="none"/>
        <vertAlign val="baseline"/>
        <sz val="10"/>
        <name val="Calibri"/>
        <scheme val="minor"/>
      </font>
      <numFmt numFmtId="165" formatCode="[$-EE3C0000]\ mmmm\ d\ \(ddd\)"/>
      <fill>
        <patternFill patternType="none">
          <fgColor indexed="64"/>
          <bgColor indexed="65"/>
        </patternFill>
      </fill>
      <alignment horizontal="center" vertical="center" textRotation="0" wrapText="1" indent="0" justifyLastLine="0" shrinkToFit="0" readingOrder="0"/>
      <border diagonalUp="0" diagonalDown="0">
        <left/>
        <right style="medium">
          <color indexed="64"/>
        </right>
        <top style="medium">
          <color indexed="64"/>
        </top>
        <bottom style="medium">
          <color indexed="64"/>
        </bottom>
        <vertical style="medium">
          <color indexed="64"/>
        </vertical>
        <horizontal style="medium">
          <color indexed="64"/>
        </horizontal>
      </border>
    </dxf>
    <dxf>
      <border>
        <top style="medium">
          <color indexed="64"/>
        </top>
      </border>
    </dxf>
    <dxf>
      <border diagonalUp="0" diagonalDown="0">
        <left style="medium">
          <color indexed="64"/>
        </left>
        <right style="medium">
          <color indexed="64"/>
        </right>
        <top style="medium">
          <color indexed="64"/>
        </top>
        <bottom style="medium">
          <color indexed="64"/>
        </bottom>
      </border>
    </dxf>
    <dxf>
      <alignment textRotation="0" wrapText="1" indent="0" justifyLastLine="0" shrinkToFit="0" readingOrder="0"/>
    </dxf>
    <dxf>
      <border>
        <bottom style="medium">
          <color indexed="64"/>
        </bottom>
      </border>
    </dxf>
    <dxf>
      <alignment horizontal="center" vertical="center" textRotation="0" wrapText="1" indent="0" justifyLastLine="0" shrinkToFit="0" readingOrder="0"/>
      <border diagonalUp="0" diagonalDown="0">
        <left style="medium">
          <color indexed="64"/>
        </left>
        <right style="medium">
          <color indexed="64"/>
        </right>
        <top/>
        <bottom/>
        <vertical style="medium">
          <color indexed="64"/>
        </vertical>
        <horizontal style="medium">
          <color indexed="64"/>
        </horizontal>
      </border>
    </dxf>
    <dxf>
      <fill>
        <patternFill patternType="none">
          <fgColor indexed="64"/>
          <bgColor indexed="65"/>
        </patternFill>
      </fill>
      <alignment horizontal="general" vertical="center" textRotation="0" wrapText="1" indent="0" justifyLastLine="0" shrinkToFit="0" readingOrder="0"/>
      <border diagonalUp="0" diagonalDown="0">
        <left style="medium">
          <color indexed="64"/>
        </left>
        <right/>
        <top style="medium">
          <color indexed="64"/>
        </top>
        <bottom style="medium">
          <color indexed="64"/>
        </bottom>
        <vertical style="medium">
          <color indexed="64"/>
        </vertical>
        <horizontal style="medium">
          <color indexed="64"/>
        </horizontal>
      </border>
    </dxf>
    <dxf>
      <fill>
        <patternFill patternType="none">
          <fgColor indexed="64"/>
          <bgColor indexed="65"/>
        </patternFill>
      </fill>
      <alignment horizontal="general"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font>
        <strike val="0"/>
        <outline val="0"/>
        <shadow val="0"/>
        <u val="none"/>
        <vertAlign val="baseline"/>
        <sz val="10"/>
        <name val="Calibri"/>
        <scheme val="minor"/>
      </font>
      <numFmt numFmtId="165" formatCode="[$-EE3C0000]\ mmmm\ d\ \(ddd\)"/>
      <fill>
        <patternFill patternType="none">
          <fgColor indexed="64"/>
          <bgColor indexed="65"/>
        </patternFill>
      </fill>
      <alignment horizontal="center" vertical="center" textRotation="0" wrapText="1" indent="0" justifyLastLine="0" shrinkToFit="0" readingOrder="0"/>
      <border diagonalUp="0" diagonalDown="0">
        <left/>
        <right style="medium">
          <color indexed="64"/>
        </right>
        <top style="medium">
          <color indexed="64"/>
        </top>
        <bottom style="medium">
          <color indexed="64"/>
        </bottom>
        <vertical style="medium">
          <color indexed="64"/>
        </vertical>
        <horizontal style="medium">
          <color indexed="64"/>
        </horizontal>
      </border>
    </dxf>
    <dxf>
      <border>
        <top style="medium">
          <color indexed="64"/>
        </top>
      </border>
    </dxf>
    <dxf>
      <border diagonalUp="0" diagonalDown="0">
        <left style="medium">
          <color indexed="64"/>
        </left>
        <right style="medium">
          <color indexed="64"/>
        </right>
        <top style="medium">
          <color indexed="64"/>
        </top>
        <bottom style="medium">
          <color indexed="64"/>
        </bottom>
      </border>
    </dxf>
    <dxf>
      <alignment textRotation="0" wrapText="1" indent="0" justifyLastLine="0" shrinkToFit="0" readingOrder="0"/>
    </dxf>
    <dxf>
      <border>
        <bottom style="medium">
          <color indexed="64"/>
        </bottom>
      </border>
    </dxf>
    <dxf>
      <font>
        <strike val="0"/>
        <outline val="0"/>
        <shadow val="0"/>
        <u val="none"/>
        <vertAlign val="baseline"/>
        <sz val="11"/>
        <color theme="0"/>
        <name val="Calibri"/>
        <scheme val="minor"/>
      </font>
      <fill>
        <patternFill patternType="solid">
          <fgColor theme="1"/>
          <bgColor theme="0" tint="-0.499984740745262"/>
        </patternFill>
      </fill>
      <alignment horizontal="center" vertical="center" textRotation="0" wrapText="1" indent="0" justifyLastLine="0" shrinkToFit="0" readingOrder="0"/>
      <border diagonalUp="0" diagonalDown="0">
        <left style="medium">
          <color indexed="64"/>
        </left>
        <right style="medium">
          <color indexed="64"/>
        </right>
        <top/>
        <bottom/>
        <vertical style="medium">
          <color indexed="64"/>
        </vertical>
        <horizontal style="medium">
          <color indexed="64"/>
        </horizontal>
      </border>
    </dxf>
    <dxf>
      <fill>
        <patternFill patternType="solid">
          <fgColor theme="8" tint="0.59999389629810485"/>
          <bgColor theme="8" tint="0.59999389629810485"/>
        </patternFill>
      </fill>
    </dxf>
    <dxf>
      <fill>
        <patternFill patternType="solid">
          <fgColor theme="8" tint="0.59999389629810485"/>
          <bgColor theme="0"/>
        </patternFill>
      </fill>
    </dxf>
    <dxf>
      <font>
        <b/>
        <color theme="0"/>
      </font>
      <fill>
        <patternFill patternType="solid">
          <fgColor theme="8"/>
          <bgColor theme="8"/>
        </patternFill>
      </fill>
    </dxf>
    <dxf>
      <font>
        <b/>
        <color theme="0"/>
      </font>
      <fill>
        <patternFill patternType="solid">
          <fgColor theme="8"/>
          <bgColor theme="8"/>
        </patternFill>
      </fill>
    </dxf>
    <dxf>
      <font>
        <b/>
        <color theme="0"/>
      </font>
      <fill>
        <patternFill patternType="solid">
          <fgColor theme="8"/>
          <bgColor theme="8"/>
        </patternFill>
      </fill>
      <border>
        <top style="thick">
          <color theme="0"/>
        </top>
      </border>
    </dxf>
    <dxf>
      <font>
        <b/>
        <color theme="0"/>
      </font>
      <fill>
        <patternFill patternType="solid">
          <fgColor theme="8"/>
          <bgColor theme="8"/>
        </patternFill>
      </fill>
      <border>
        <bottom style="thick">
          <color theme="0"/>
        </bottom>
      </border>
    </dxf>
    <dxf>
      <font>
        <color theme="1"/>
      </font>
      <fill>
        <patternFill patternType="solid">
          <fgColor theme="8" tint="0.79998168889431442"/>
          <bgColor theme="8" tint="0.79998168889431442"/>
        </patternFill>
      </fill>
      <border>
        <vertical style="thin">
          <color theme="0"/>
        </vertical>
        <horizontal style="thin">
          <color theme="0"/>
        </horizontal>
      </border>
    </dxf>
    <dxf>
      <fill>
        <patternFill patternType="solid">
          <fgColor theme="8" tint="0.59999389629810485"/>
          <bgColor theme="8" tint="0.59999389629810485"/>
        </patternFill>
      </fill>
    </dxf>
    <dxf>
      <fill>
        <patternFill>
          <bgColor theme="0"/>
        </patternFill>
      </fill>
    </dxf>
    <dxf>
      <fill>
        <patternFill patternType="solid">
          <fgColor theme="8" tint="0.59999389629810485"/>
          <bgColor theme="8" tint="0.59999389629810485"/>
        </patternFill>
      </fill>
    </dxf>
    <dxf>
      <font>
        <b/>
        <color theme="0"/>
      </font>
      <fill>
        <patternFill patternType="solid">
          <fgColor theme="8"/>
          <bgColor theme="8"/>
        </patternFill>
      </fill>
    </dxf>
    <dxf>
      <font>
        <b/>
        <color theme="0"/>
      </font>
      <fill>
        <patternFill patternType="solid">
          <fgColor theme="8"/>
          <bgColor theme="8"/>
        </patternFill>
      </fill>
    </dxf>
    <dxf>
      <font>
        <b/>
        <color theme="0"/>
      </font>
      <fill>
        <patternFill patternType="solid">
          <fgColor theme="8"/>
          <bgColor theme="8"/>
        </patternFill>
      </fill>
      <border>
        <top style="thick">
          <color theme="0"/>
        </top>
      </border>
    </dxf>
    <dxf>
      <font>
        <b/>
        <color theme="0"/>
      </font>
      <fill>
        <patternFill patternType="solid">
          <fgColor theme="8"/>
          <bgColor theme="8"/>
        </patternFill>
      </fill>
      <border>
        <bottom style="thick">
          <color theme="0"/>
        </bottom>
      </border>
    </dxf>
    <dxf>
      <font>
        <color theme="1"/>
      </font>
      <fill>
        <patternFill patternType="solid">
          <fgColor theme="8" tint="0.79998168889431442"/>
          <bgColor theme="8" tint="0.79998168889431442"/>
        </patternFill>
      </fill>
      <border>
        <vertical style="thin">
          <color theme="0"/>
        </vertical>
        <horizontal style="thin">
          <color theme="0"/>
        </horizontal>
      </border>
    </dxf>
    <dxf>
      <fill>
        <patternFill patternType="solid">
          <fgColor theme="7" tint="0.59999389629810485"/>
          <bgColor theme="7" tint="0.59999389629810485"/>
        </patternFill>
      </fill>
    </dxf>
    <dxf>
      <fill>
        <patternFill>
          <bgColor theme="0"/>
        </patternFill>
      </fill>
    </dxf>
    <dxf>
      <fill>
        <patternFill patternType="solid">
          <fgColor theme="7" tint="0.59999389629810485"/>
          <bgColor theme="7" tint="0.59999389629810485"/>
        </patternFill>
      </fill>
    </dxf>
    <dxf>
      <font>
        <b/>
        <color theme="0"/>
      </font>
      <fill>
        <patternFill patternType="solid">
          <fgColor theme="7"/>
          <bgColor theme="7"/>
        </patternFill>
      </fill>
    </dxf>
    <dxf>
      <font>
        <b/>
        <color theme="0"/>
      </font>
      <fill>
        <patternFill patternType="solid">
          <fgColor theme="7"/>
          <bgColor theme="7"/>
        </patternFill>
      </fill>
    </dxf>
    <dxf>
      <font>
        <b/>
        <color theme="0"/>
      </font>
      <fill>
        <patternFill patternType="solid">
          <fgColor theme="7"/>
          <bgColor theme="7"/>
        </patternFill>
      </fill>
      <border>
        <top style="thick">
          <color theme="0"/>
        </top>
      </border>
    </dxf>
    <dxf>
      <font>
        <b/>
        <color theme="0"/>
      </font>
      <fill>
        <patternFill patternType="solid">
          <fgColor theme="7"/>
          <bgColor theme="7"/>
        </patternFill>
      </fill>
      <border>
        <bottom style="thick">
          <color theme="0"/>
        </bottom>
      </border>
    </dxf>
    <dxf>
      <font>
        <color theme="1"/>
      </font>
      <fill>
        <patternFill patternType="solid">
          <fgColor theme="7" tint="0.79998168889431442"/>
          <bgColor theme="7" tint="0.79998168889431442"/>
        </patternFill>
      </fill>
      <border>
        <vertical style="thin">
          <color theme="0"/>
        </vertical>
        <horizontal style="thin">
          <color theme="0"/>
        </horizontal>
      </border>
    </dxf>
    <dxf>
      <fill>
        <patternFill patternType="solid">
          <fgColor theme="7" tint="0.59999389629810485"/>
          <bgColor theme="7" tint="0.59999389629810485"/>
        </patternFill>
      </fill>
    </dxf>
    <dxf>
      <fill>
        <patternFill patternType="none">
          <fgColor indexed="64"/>
          <bgColor auto="1"/>
        </patternFill>
      </fill>
    </dxf>
    <dxf>
      <font>
        <b/>
        <color theme="0"/>
      </font>
      <fill>
        <patternFill patternType="solid">
          <fgColor theme="7"/>
          <bgColor theme="7"/>
        </patternFill>
      </fill>
    </dxf>
    <dxf>
      <font>
        <b/>
        <color theme="0"/>
      </font>
      <fill>
        <patternFill patternType="solid">
          <fgColor theme="7"/>
          <bgColor theme="7"/>
        </patternFill>
      </fill>
    </dxf>
    <dxf>
      <font>
        <b/>
        <color theme="0"/>
      </font>
      <fill>
        <patternFill patternType="solid">
          <fgColor theme="7"/>
          <bgColor theme="7"/>
        </patternFill>
      </fill>
      <border>
        <top style="thick">
          <color theme="0"/>
        </top>
      </border>
    </dxf>
    <dxf>
      <font>
        <b/>
        <color theme="0"/>
      </font>
      <fill>
        <patternFill patternType="solid">
          <fgColor theme="7"/>
          <bgColor theme="7"/>
        </patternFill>
      </fill>
      <border>
        <bottom style="thick">
          <color theme="0"/>
        </bottom>
      </border>
    </dxf>
    <dxf>
      <font>
        <color theme="1"/>
      </font>
      <fill>
        <patternFill patternType="solid">
          <fgColor theme="7" tint="0.79998168889431442"/>
          <bgColor theme="7" tint="0.79998168889431442"/>
        </patternFill>
      </fill>
      <border>
        <vertical style="thin">
          <color theme="0"/>
        </vertical>
        <horizontal style="thin">
          <color theme="0"/>
        </horizontal>
      </border>
    </dxf>
    <dxf>
      <fill>
        <patternFill patternType="solid">
          <fgColor theme="5" tint="0.59999389629810485"/>
          <bgColor theme="5" tint="0.59999389629810485"/>
        </patternFill>
      </fill>
    </dxf>
    <dxf>
      <fill>
        <patternFill patternType="none">
          <fgColor indexed="64"/>
          <bgColor auto="1"/>
        </patternFill>
      </fill>
    </dxf>
    <dxf>
      <font>
        <b/>
        <color theme="0"/>
      </font>
      <fill>
        <patternFill patternType="solid">
          <fgColor theme="5"/>
          <bgColor theme="5"/>
        </patternFill>
      </fill>
    </dxf>
    <dxf>
      <font>
        <b/>
        <color theme="0"/>
      </font>
      <fill>
        <patternFill patternType="solid">
          <fgColor theme="5"/>
          <bgColor theme="5"/>
        </patternFill>
      </fill>
    </dxf>
    <dxf>
      <font>
        <b/>
        <color theme="0"/>
      </font>
      <fill>
        <patternFill patternType="solid">
          <fgColor theme="5"/>
          <bgColor theme="5"/>
        </patternFill>
      </fill>
      <border>
        <top style="thick">
          <color theme="0"/>
        </top>
      </border>
    </dxf>
    <dxf>
      <font>
        <b/>
        <color theme="0"/>
      </font>
      <fill>
        <patternFill patternType="solid">
          <fgColor theme="5"/>
          <bgColor theme="5"/>
        </patternFill>
      </fill>
      <border>
        <bottom style="thick">
          <color theme="0"/>
        </bottom>
      </border>
    </dxf>
    <dxf>
      <font>
        <color theme="1"/>
      </font>
      <fill>
        <patternFill patternType="solid">
          <fgColor theme="5" tint="0.79998168889431442"/>
          <bgColor theme="5" tint="0.79998168889431442"/>
        </patternFill>
      </fill>
      <border>
        <vertical style="thin">
          <color theme="0"/>
        </vertical>
        <horizontal style="thin">
          <color theme="0"/>
        </horizontal>
      </border>
    </dxf>
    <dxf>
      <fill>
        <patternFill patternType="solid">
          <fgColor theme="5" tint="0.59999389629810485"/>
          <bgColor theme="5" tint="0.59999389629810485"/>
        </patternFill>
      </fill>
    </dxf>
    <dxf>
      <fill>
        <patternFill patternType="solid">
          <fgColor auto="1"/>
          <bgColor theme="0"/>
        </patternFill>
      </fill>
    </dxf>
    <dxf>
      <font>
        <b/>
        <color theme="0"/>
      </font>
      <fill>
        <patternFill patternType="solid">
          <fgColor theme="5"/>
          <bgColor theme="5"/>
        </patternFill>
      </fill>
    </dxf>
    <dxf>
      <font>
        <b/>
        <color theme="0"/>
      </font>
      <fill>
        <patternFill patternType="solid">
          <fgColor theme="5"/>
          <bgColor theme="5"/>
        </patternFill>
      </fill>
    </dxf>
    <dxf>
      <font>
        <b/>
        <color theme="0"/>
      </font>
      <fill>
        <patternFill patternType="solid">
          <fgColor theme="5"/>
          <bgColor theme="5"/>
        </patternFill>
      </fill>
      <border>
        <top style="thick">
          <color theme="0"/>
        </top>
      </border>
    </dxf>
    <dxf>
      <font>
        <b/>
        <color theme="0"/>
      </font>
      <fill>
        <patternFill patternType="solid">
          <fgColor theme="5"/>
          <bgColor theme="5"/>
        </patternFill>
      </fill>
      <border>
        <bottom style="thick">
          <color theme="0"/>
        </bottom>
      </border>
    </dxf>
    <dxf>
      <font>
        <color theme="1"/>
      </font>
      <fill>
        <patternFill patternType="solid">
          <fgColor theme="5" tint="0.79998168889431442"/>
          <bgColor theme="5" tint="0.79998168889431442"/>
        </patternFill>
      </fill>
      <border>
        <vertical style="thin">
          <color theme="0"/>
        </vertical>
        <horizontal style="thin">
          <color theme="0"/>
        </horizontal>
      </border>
    </dxf>
    <dxf>
      <fill>
        <patternFill patternType="solid">
          <fgColor theme="5" tint="0.59999389629810485"/>
          <bgColor theme="5" tint="0.59999389629810485"/>
        </patternFill>
      </fill>
    </dxf>
    <dxf>
      <fill>
        <patternFill>
          <fgColor theme="0"/>
        </patternFill>
      </fill>
    </dxf>
    <dxf>
      <fill>
        <patternFill patternType="solid">
          <fgColor theme="5" tint="0.59999389629810485"/>
          <bgColor theme="5" tint="0.59999389629810485"/>
        </patternFill>
      </fill>
    </dxf>
    <dxf>
      <font>
        <b/>
        <color theme="0"/>
      </font>
      <fill>
        <patternFill patternType="solid">
          <fgColor theme="5"/>
          <bgColor theme="5"/>
        </patternFill>
      </fill>
    </dxf>
    <dxf>
      <font>
        <b/>
        <color theme="0"/>
      </font>
      <fill>
        <patternFill patternType="solid">
          <fgColor theme="5"/>
          <bgColor theme="5"/>
        </patternFill>
      </fill>
    </dxf>
    <dxf>
      <font>
        <b/>
        <color theme="0"/>
      </font>
      <fill>
        <patternFill patternType="solid">
          <fgColor theme="5"/>
          <bgColor theme="5"/>
        </patternFill>
      </fill>
      <border>
        <top style="thick">
          <color theme="0"/>
        </top>
      </border>
    </dxf>
    <dxf>
      <font>
        <b/>
        <color theme="0"/>
      </font>
      <fill>
        <patternFill patternType="solid">
          <fgColor theme="5"/>
          <bgColor theme="5"/>
        </patternFill>
      </fill>
      <border>
        <bottom style="thick">
          <color theme="0"/>
        </bottom>
      </border>
    </dxf>
    <dxf>
      <font>
        <color theme="1"/>
      </font>
      <fill>
        <patternFill patternType="solid">
          <fgColor theme="5" tint="0.79998168889431442"/>
          <bgColor theme="5" tint="0.79998168889431442"/>
        </patternFill>
      </fill>
      <border>
        <vertical style="thin">
          <color theme="0"/>
        </vertical>
        <horizontal style="thin">
          <color theme="0"/>
        </horizontal>
      </border>
    </dxf>
    <dxf>
      <fill>
        <patternFill patternType="solid">
          <fgColor theme="5" tint="0.59999389629810485"/>
          <bgColor theme="5" tint="0.59999389629810485"/>
        </patternFill>
      </fill>
    </dxf>
    <dxf>
      <fill>
        <patternFill patternType="solid">
          <fgColor theme="5" tint="0.59999389629810485"/>
          <bgColor theme="5" tint="0.59999389629810485"/>
        </patternFill>
      </fill>
    </dxf>
    <dxf>
      <font>
        <b/>
        <color theme="0"/>
      </font>
      <fill>
        <patternFill patternType="solid">
          <fgColor theme="5"/>
          <bgColor theme="5"/>
        </patternFill>
      </fill>
    </dxf>
    <dxf>
      <font>
        <b/>
        <color theme="0"/>
      </font>
      <fill>
        <patternFill patternType="solid">
          <fgColor theme="5"/>
          <bgColor theme="5"/>
        </patternFill>
      </fill>
    </dxf>
    <dxf>
      <font>
        <b/>
        <color theme="0"/>
      </font>
      <fill>
        <patternFill patternType="none">
          <fgColor indexed="64"/>
          <bgColor auto="1"/>
        </patternFill>
      </fill>
      <border>
        <top style="thick">
          <color theme="0"/>
        </top>
      </border>
    </dxf>
    <dxf>
      <font>
        <b/>
        <color theme="0"/>
      </font>
      <fill>
        <patternFill patternType="solid">
          <fgColor theme="5"/>
          <bgColor theme="5"/>
        </patternFill>
      </fill>
      <border>
        <bottom style="thick">
          <color theme="0"/>
        </bottom>
      </border>
    </dxf>
    <dxf>
      <font>
        <color theme="1"/>
      </font>
      <fill>
        <patternFill patternType="solid">
          <fgColor theme="5" tint="0.79998168889431442"/>
          <bgColor theme="5" tint="0.79998168889431442"/>
        </patternFill>
      </fill>
      <border>
        <vertical style="thin">
          <color theme="0"/>
        </vertical>
        <horizontal style="thin">
          <color theme="0"/>
        </horizontal>
      </border>
    </dxf>
    <dxf>
      <fill>
        <patternFill patternType="solid">
          <fgColor theme="5" tint="0.59999389629810485"/>
          <bgColor theme="5" tint="0.59999389629810485"/>
        </patternFill>
      </fill>
    </dxf>
    <dxf>
      <fill>
        <patternFill patternType="solid">
          <fgColor theme="5" tint="0.59999389629810485"/>
          <bgColor theme="5" tint="0.59999389629810485"/>
        </patternFill>
      </fill>
    </dxf>
    <dxf>
      <font>
        <b/>
        <color theme="0"/>
      </font>
      <fill>
        <patternFill patternType="solid">
          <fgColor theme="5"/>
          <bgColor theme="5"/>
        </patternFill>
      </fill>
    </dxf>
    <dxf>
      <font>
        <b/>
        <color theme="0"/>
      </font>
      <fill>
        <patternFill patternType="solid">
          <fgColor theme="5"/>
          <bgColor theme="5"/>
        </patternFill>
      </fill>
    </dxf>
    <dxf>
      <font>
        <b/>
        <color theme="0"/>
      </font>
      <fill>
        <patternFill patternType="solid">
          <fgColor theme="5"/>
          <bgColor theme="5"/>
        </patternFill>
      </fill>
      <border>
        <top style="thick">
          <color theme="0"/>
        </top>
      </border>
    </dxf>
    <dxf>
      <font>
        <b/>
        <color theme="0"/>
      </font>
      <fill>
        <patternFill patternType="none">
          <fgColor indexed="64"/>
          <bgColor auto="1"/>
        </patternFill>
      </fill>
      <border>
        <bottom style="thick">
          <color theme="0"/>
        </bottom>
      </border>
    </dxf>
    <dxf>
      <font>
        <color theme="1"/>
      </font>
      <fill>
        <patternFill patternType="solid">
          <fgColor theme="5" tint="0.79998168889431442"/>
          <bgColor theme="5" tint="0.79998168889431442"/>
        </patternFill>
      </fill>
      <border>
        <vertical style="thin">
          <color theme="0"/>
        </vertical>
        <horizontal style="thin">
          <color theme="0"/>
        </horizontal>
      </border>
    </dxf>
    <dxf>
      <fill>
        <patternFill patternType="solid">
          <fgColor theme="5" tint="0.59999389629810485"/>
          <bgColor theme="5" tint="0.59999389629810485"/>
        </patternFill>
      </fill>
    </dxf>
    <dxf>
      <fill>
        <patternFill patternType="none">
          <fgColor indexed="64"/>
          <bgColor auto="1"/>
        </patternFill>
      </fill>
    </dxf>
    <dxf>
      <font>
        <b/>
        <color theme="0"/>
      </font>
      <fill>
        <patternFill patternType="solid">
          <fgColor theme="5"/>
          <bgColor theme="5"/>
        </patternFill>
      </fill>
    </dxf>
    <dxf>
      <font>
        <b/>
        <color theme="0"/>
      </font>
      <fill>
        <patternFill patternType="solid">
          <fgColor theme="5"/>
          <bgColor theme="5"/>
        </patternFill>
      </fill>
    </dxf>
    <dxf>
      <font>
        <b/>
        <color theme="0"/>
      </font>
      <fill>
        <patternFill patternType="solid">
          <fgColor theme="5"/>
          <bgColor theme="5"/>
        </patternFill>
      </fill>
      <border>
        <top style="thick">
          <color theme="0"/>
        </top>
      </border>
    </dxf>
    <dxf>
      <font>
        <b/>
        <color theme="0"/>
      </font>
      <fill>
        <patternFill patternType="solid">
          <fgColor theme="5"/>
          <bgColor theme="5"/>
        </patternFill>
      </fill>
      <border>
        <bottom style="thick">
          <color theme="0"/>
        </bottom>
      </border>
    </dxf>
    <dxf>
      <font>
        <color theme="1"/>
      </font>
      <fill>
        <patternFill patternType="solid">
          <fgColor theme="5" tint="0.79998168889431442"/>
          <bgColor theme="5" tint="0.79998168889431442"/>
        </patternFill>
      </fill>
      <border>
        <vertical style="thin">
          <color theme="0"/>
        </vertical>
        <horizontal style="thin">
          <color theme="0"/>
        </horizontal>
      </border>
    </dxf>
    <dxf>
      <fill>
        <patternFill patternType="solid">
          <fgColor theme="5" tint="0.59999389629810485"/>
          <bgColor theme="5" tint="0.59999389629810485"/>
        </patternFill>
      </fill>
    </dxf>
    <dxf>
      <fill>
        <patternFill patternType="none">
          <fgColor indexed="64"/>
          <bgColor auto="1"/>
        </patternFill>
      </fill>
    </dxf>
    <dxf>
      <font>
        <b/>
        <color theme="0"/>
      </font>
      <fill>
        <patternFill patternType="solid">
          <fgColor theme="5"/>
          <bgColor theme="5"/>
        </patternFill>
      </fill>
    </dxf>
    <dxf>
      <font>
        <b/>
        <color theme="0"/>
      </font>
      <fill>
        <patternFill patternType="solid">
          <fgColor theme="5"/>
          <bgColor theme="5"/>
        </patternFill>
      </fill>
    </dxf>
    <dxf>
      <font>
        <b/>
        <color theme="0"/>
      </font>
      <fill>
        <patternFill patternType="solid">
          <fgColor theme="5"/>
          <bgColor theme="5"/>
        </patternFill>
      </fill>
      <border>
        <top style="thick">
          <color theme="0"/>
        </top>
      </border>
    </dxf>
    <dxf>
      <font>
        <b/>
        <color theme="0"/>
      </font>
      <fill>
        <patternFill patternType="solid">
          <fgColor theme="5"/>
          <bgColor theme="5"/>
        </patternFill>
      </fill>
      <border>
        <bottom style="thick">
          <color theme="0"/>
        </bottom>
      </border>
    </dxf>
    <dxf>
      <font>
        <color theme="1"/>
      </font>
      <fill>
        <patternFill patternType="solid">
          <fgColor theme="5" tint="0.79998168889431442"/>
          <bgColor theme="5" tint="0.79998168889431442"/>
        </patternFill>
      </fill>
      <border>
        <vertical style="thin">
          <color theme="0"/>
        </vertical>
        <horizontal style="thin">
          <color theme="0"/>
        </horizontal>
      </border>
    </dxf>
    <dxf>
      <fill>
        <patternFill patternType="solid">
          <fgColor theme="5" tint="0.59999389629810485"/>
          <bgColor theme="5" tint="0.59999389629810485"/>
        </patternFill>
      </fill>
    </dxf>
    <dxf>
      <fill>
        <patternFill>
          <bgColor rgb="FFD0E7EC"/>
        </patternFill>
      </fill>
    </dxf>
    <dxf>
      <fill>
        <patternFill patternType="solid">
          <fgColor rgb="FF43A0B2"/>
          <bgColor rgb="FF43A0B2"/>
        </patternFill>
      </fill>
    </dxf>
    <dxf>
      <font>
        <b/>
        <color theme="0"/>
      </font>
      <fill>
        <patternFill patternType="solid">
          <fgColor theme="5"/>
          <bgColor theme="5"/>
        </patternFill>
      </fill>
    </dxf>
    <dxf>
      <font>
        <b/>
        <color theme="0"/>
      </font>
      <fill>
        <patternFill patternType="solid">
          <fgColor theme="5"/>
          <bgColor theme="5"/>
        </patternFill>
      </fill>
    </dxf>
    <dxf>
      <font>
        <b/>
        <color theme="0"/>
      </font>
      <fill>
        <patternFill patternType="solid">
          <fgColor theme="5"/>
          <bgColor theme="5"/>
        </patternFill>
      </fill>
      <border>
        <top style="thick">
          <color theme="0"/>
        </top>
      </border>
    </dxf>
    <dxf>
      <font>
        <b/>
        <color theme="0"/>
      </font>
      <fill>
        <patternFill patternType="solid">
          <fgColor theme="5"/>
          <bgColor theme="5"/>
        </patternFill>
      </fill>
      <border>
        <bottom style="thick">
          <color theme="0"/>
        </bottom>
      </border>
    </dxf>
    <dxf>
      <font>
        <color theme="1"/>
      </font>
      <fill>
        <patternFill patternType="solid">
          <fgColor rgb="FF1642A7"/>
          <bgColor theme="5" tint="0.79995117038483843"/>
        </patternFill>
      </fill>
      <border>
        <vertical style="thin">
          <color theme="0"/>
        </vertical>
        <horizontal style="thin">
          <color theme="0"/>
        </horizontal>
      </border>
    </dxf>
    <dxf>
      <fill>
        <patternFill patternType="solid">
          <fgColor theme="5" tint="0.59999389629810485"/>
          <bgColor theme="5" tint="0.59999389629810485"/>
        </patternFill>
      </fill>
    </dxf>
    <dxf>
      <fill>
        <patternFill>
          <bgColor theme="0"/>
        </patternFill>
      </fill>
    </dxf>
    <dxf>
      <fill>
        <patternFill patternType="solid">
          <fgColor theme="5" tint="0.59999389629810485"/>
          <bgColor theme="5" tint="0.39994506668294322"/>
        </patternFill>
      </fill>
    </dxf>
    <dxf>
      <font>
        <b/>
        <color theme="0"/>
      </font>
      <fill>
        <patternFill patternType="solid">
          <fgColor theme="5"/>
          <bgColor theme="5"/>
        </patternFill>
      </fill>
    </dxf>
    <dxf>
      <font>
        <b/>
        <color theme="0"/>
      </font>
      <fill>
        <patternFill patternType="solid">
          <fgColor theme="5"/>
          <bgColor theme="5"/>
        </patternFill>
      </fill>
    </dxf>
    <dxf>
      <font>
        <b/>
        <color theme="0"/>
      </font>
      <fill>
        <patternFill patternType="solid">
          <fgColor theme="5"/>
          <bgColor theme="5"/>
        </patternFill>
      </fill>
      <border>
        <top style="thick">
          <color theme="0"/>
        </top>
      </border>
    </dxf>
    <dxf>
      <font>
        <b/>
        <color theme="0"/>
      </font>
      <fill>
        <patternFill patternType="solid">
          <fgColor theme="5"/>
          <bgColor theme="5"/>
        </patternFill>
      </fill>
      <border>
        <bottom style="thick">
          <color theme="0"/>
        </bottom>
      </border>
    </dxf>
    <dxf>
      <font>
        <color theme="1"/>
      </font>
      <fill>
        <patternFill patternType="solid">
          <fgColor theme="5" tint="0.79998168889431442"/>
          <bgColor theme="5" tint="0.79998168889431442"/>
        </patternFill>
      </fill>
      <border>
        <vertical style="thin">
          <color theme="0"/>
        </vertical>
        <horizontal style="thin">
          <color theme="0"/>
        </horizontal>
      </border>
    </dxf>
    <dxf>
      <fill>
        <patternFill patternType="solid">
          <fgColor theme="5" tint="0.59999389629810485"/>
          <bgColor theme="5" tint="0.59999389629810485"/>
        </patternFill>
      </fill>
    </dxf>
    <dxf>
      <fill>
        <patternFill patternType="solid">
          <bgColor theme="0"/>
        </patternFill>
      </fill>
    </dxf>
    <dxf>
      <fill>
        <patternFill patternType="solid">
          <fgColor theme="5" tint="-0.24994659260841701"/>
          <bgColor theme="5" tint="-0.24994659260841701"/>
        </patternFill>
      </fill>
    </dxf>
    <dxf>
      <font>
        <b/>
        <color theme="0"/>
      </font>
      <fill>
        <patternFill patternType="solid">
          <fgColor theme="5"/>
          <bgColor theme="5"/>
        </patternFill>
      </fill>
    </dxf>
    <dxf>
      <font>
        <b/>
        <color theme="0"/>
      </font>
      <fill>
        <patternFill patternType="solid">
          <fgColor theme="5"/>
          <bgColor theme="5"/>
        </patternFill>
      </fill>
    </dxf>
    <dxf>
      <font>
        <b/>
        <color theme="0"/>
      </font>
      <fill>
        <patternFill patternType="solid">
          <fgColor theme="5"/>
          <bgColor theme="5"/>
        </patternFill>
      </fill>
      <border>
        <top style="thick">
          <color theme="0"/>
        </top>
      </border>
    </dxf>
    <dxf>
      <font>
        <b/>
        <color theme="0"/>
      </font>
      <fill>
        <patternFill patternType="solid">
          <fgColor theme="5"/>
          <bgColor theme="5"/>
        </patternFill>
      </fill>
      <border>
        <bottom style="thick">
          <color theme="0"/>
        </bottom>
      </border>
    </dxf>
    <dxf>
      <font>
        <color theme="1"/>
      </font>
      <fill>
        <patternFill patternType="solid">
          <fgColor theme="5" tint="0.79998168889431442"/>
          <bgColor theme="5" tint="0.79998168889431442"/>
        </patternFill>
      </fill>
      <border>
        <vertical style="thin">
          <color theme="0"/>
        </vertical>
        <horizontal style="thin">
          <color theme="0"/>
        </horizontal>
      </border>
    </dxf>
    <dxf>
      <fill>
        <patternFill patternType="solid">
          <fgColor theme="0"/>
          <bgColor theme="0"/>
        </patternFill>
      </fill>
    </dxf>
  </dxfs>
  <tableStyles count="15" defaultTableStyle="TableStyleMedium2" defaultPivotStyle="PivotStyleMedium9">
    <tableStyle name="Table Style 1" pivot="0" count="1">
      <tableStyleElement type="secondRowStripe" dxfId="136"/>
    </tableStyle>
    <tableStyle name="TableStyleMedium10 10" pivot="0" count="8">
      <tableStyleElement type="wholeTable" dxfId="135"/>
      <tableStyleElement type="headerRow" dxfId="134"/>
      <tableStyleElement type="totalRow" dxfId="133"/>
      <tableStyleElement type="firstColumn" dxfId="132"/>
      <tableStyleElement type="lastColumn" dxfId="131"/>
      <tableStyleElement type="firstRowStripe" dxfId="130"/>
      <tableStyleElement type="secondRowStripe" dxfId="129"/>
      <tableStyleElement type="firstColumnStripe" dxfId="128"/>
    </tableStyle>
    <tableStyle name="TableStyleMedium10 11" pivot="0" count="8">
      <tableStyleElement type="wholeTable" dxfId="127"/>
      <tableStyleElement type="headerRow" dxfId="126"/>
      <tableStyleElement type="totalRow" dxfId="125"/>
      <tableStyleElement type="firstColumn" dxfId="124"/>
      <tableStyleElement type="lastColumn" dxfId="123"/>
      <tableStyleElement type="firstRowStripe" dxfId="122"/>
      <tableStyleElement type="secondRowStripe" dxfId="121"/>
      <tableStyleElement type="firstColumnStripe" dxfId="120"/>
    </tableStyle>
    <tableStyle name="TableStyleMedium10 2" pivot="0" count="8">
      <tableStyleElement type="wholeTable" dxfId="119"/>
      <tableStyleElement type="headerRow" dxfId="118"/>
      <tableStyleElement type="totalRow" dxfId="117"/>
      <tableStyleElement type="firstColumn" dxfId="116"/>
      <tableStyleElement type="lastColumn" dxfId="115"/>
      <tableStyleElement type="firstRowStripe" dxfId="114"/>
      <tableStyleElement type="secondRowStripe" dxfId="113"/>
      <tableStyleElement type="firstColumnStripe" dxfId="112"/>
    </tableStyle>
    <tableStyle name="TableStyleMedium10 3" pivot="0" count="7">
      <tableStyleElement type="wholeTable" dxfId="111"/>
      <tableStyleElement type="headerRow" dxfId="110"/>
      <tableStyleElement type="totalRow" dxfId="109"/>
      <tableStyleElement type="firstColumn" dxfId="108"/>
      <tableStyleElement type="lastColumn" dxfId="107"/>
      <tableStyleElement type="firstRowStripe" dxfId="106"/>
      <tableStyleElement type="firstColumnStripe" dxfId="105"/>
    </tableStyle>
    <tableStyle name="TableStyleMedium10 4" pivot="0" count="7">
      <tableStyleElement type="wholeTable" dxfId="104"/>
      <tableStyleElement type="headerRow" dxfId="103"/>
      <tableStyleElement type="totalRow" dxfId="102"/>
      <tableStyleElement type="firstColumn" dxfId="101"/>
      <tableStyleElement type="lastColumn" dxfId="100"/>
      <tableStyleElement type="firstRowStripe" dxfId="99"/>
      <tableStyleElement type="firstColumnStripe" dxfId="98"/>
    </tableStyle>
    <tableStyle name="TableStyleMedium10 5" pivot="0" count="7">
      <tableStyleElement type="wholeTable" dxfId="97"/>
      <tableStyleElement type="headerRow" dxfId="96"/>
      <tableStyleElement type="totalRow" dxfId="95"/>
      <tableStyleElement type="firstColumn" dxfId="94"/>
      <tableStyleElement type="lastColumn" dxfId="93"/>
      <tableStyleElement type="firstRowStripe" dxfId="92"/>
      <tableStyleElement type="firstColumnStripe" dxfId="91"/>
    </tableStyle>
    <tableStyle name="TableStyleMedium10 6" pivot="0" count="7">
      <tableStyleElement type="wholeTable" dxfId="90"/>
      <tableStyleElement type="headerRow" dxfId="89"/>
      <tableStyleElement type="totalRow" dxfId="88"/>
      <tableStyleElement type="firstColumn" dxfId="87"/>
      <tableStyleElement type="lastColumn" dxfId="86"/>
      <tableStyleElement type="firstRowStripe" dxfId="85"/>
      <tableStyleElement type="firstColumnStripe" dxfId="84"/>
    </tableStyle>
    <tableStyle name="TableStyleMedium10 7" pivot="0" count="8">
      <tableStyleElement type="wholeTable" dxfId="83"/>
      <tableStyleElement type="headerRow" dxfId="82"/>
      <tableStyleElement type="totalRow" dxfId="81"/>
      <tableStyleElement type="firstColumn" dxfId="80"/>
      <tableStyleElement type="lastColumn" dxfId="79"/>
      <tableStyleElement type="firstRowStripe" dxfId="78"/>
      <tableStyleElement type="secondRowStripe" dxfId="77"/>
      <tableStyleElement type="firstColumnStripe" dxfId="76"/>
    </tableStyle>
    <tableStyle name="TableStyleMedium10 8" pivot="0" count="7">
      <tableStyleElement type="wholeTable" dxfId="75"/>
      <tableStyleElement type="headerRow" dxfId="74"/>
      <tableStyleElement type="totalRow" dxfId="73"/>
      <tableStyleElement type="firstColumn" dxfId="72"/>
      <tableStyleElement type="lastColumn" dxfId="71"/>
      <tableStyleElement type="firstRowStripe" dxfId="70"/>
      <tableStyleElement type="firstColumnStripe" dxfId="69"/>
    </tableStyle>
    <tableStyle name="TableStyleMedium10 9" pivot="0" count="7">
      <tableStyleElement type="wholeTable" dxfId="68"/>
      <tableStyleElement type="headerRow" dxfId="67"/>
      <tableStyleElement type="totalRow" dxfId="66"/>
      <tableStyleElement type="firstColumn" dxfId="65"/>
      <tableStyleElement type="lastColumn" dxfId="64"/>
      <tableStyleElement type="firstRowStripe" dxfId="63"/>
      <tableStyleElement type="firstColumnStripe" dxfId="62"/>
    </tableStyle>
    <tableStyle name="TableStyleMedium12 2" pivot="0" count="7">
      <tableStyleElement type="wholeTable" dxfId="61"/>
      <tableStyleElement type="headerRow" dxfId="60"/>
      <tableStyleElement type="totalRow" dxfId="59"/>
      <tableStyleElement type="firstColumn" dxfId="58"/>
      <tableStyleElement type="lastColumn" dxfId="57"/>
      <tableStyleElement type="firstRowStripe" dxfId="56"/>
      <tableStyleElement type="firstColumnStripe" dxfId="55"/>
    </tableStyle>
    <tableStyle name="TableStyleMedium12 3" pivot="0" count="8">
      <tableStyleElement type="wholeTable" dxfId="54"/>
      <tableStyleElement type="headerRow" dxfId="53"/>
      <tableStyleElement type="totalRow" dxfId="52"/>
      <tableStyleElement type="firstColumn" dxfId="51"/>
      <tableStyleElement type="lastColumn" dxfId="50"/>
      <tableStyleElement type="firstRowStripe" dxfId="49"/>
      <tableStyleElement type="secondRowStripe" dxfId="48"/>
      <tableStyleElement type="firstColumnStripe" dxfId="47"/>
    </tableStyle>
    <tableStyle name="TableStyleMedium13 2" pivot="0" count="8">
      <tableStyleElement type="wholeTable" dxfId="46"/>
      <tableStyleElement type="headerRow" dxfId="45"/>
      <tableStyleElement type="totalRow" dxfId="44"/>
      <tableStyleElement type="firstColumn" dxfId="43"/>
      <tableStyleElement type="lastColumn" dxfId="42"/>
      <tableStyleElement type="firstRowStripe" dxfId="41"/>
      <tableStyleElement type="secondRowStripe" dxfId="40"/>
      <tableStyleElement type="firstColumnStripe" dxfId="39"/>
    </tableStyle>
    <tableStyle name="TableStyleMedium13 3" pivot="0" count="7">
      <tableStyleElement type="wholeTable" dxfId="38"/>
      <tableStyleElement type="headerRow" dxfId="37"/>
      <tableStyleElement type="totalRow" dxfId="36"/>
      <tableStyleElement type="firstColumn" dxfId="35"/>
      <tableStyleElement type="lastColumn" dxfId="34"/>
      <tableStyleElement type="firstRowStripe" dxfId="33"/>
      <tableStyleElement type="firstColumnStripe" dxfId="32"/>
    </tableStyle>
  </tableStyles>
  <colors>
    <mruColors>
      <color rgb="FF1642A7"/>
      <color rgb="FFD8003A"/>
      <color rgb="FF000066"/>
      <color rgb="FFD0E7EC"/>
      <color rgb="FF43A0B2"/>
      <color rgb="FF7072C2"/>
      <color rgb="FF5982D5"/>
      <color rgb="FF87A5E1"/>
      <color rgb="FF6182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1192696</xdr:colOff>
      <xdr:row>5</xdr:row>
      <xdr:rowOff>712304</xdr:rowOff>
    </xdr:from>
    <xdr:ext cx="184731" cy="264560"/>
    <xdr:sp macro="" textlink="">
      <xdr:nvSpPr>
        <xdr:cNvPr id="2" name="TextBox 1"/>
        <xdr:cNvSpPr txBox="1"/>
      </xdr:nvSpPr>
      <xdr:spPr>
        <a:xfrm>
          <a:off x="1192696" y="47956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ables/table1.xml><?xml version="1.0" encoding="utf-8"?>
<table xmlns="http://schemas.openxmlformats.org/spreadsheetml/2006/main" id="10" name="Table10" displayName="Table10" ref="A1:C21" totalsRowShown="0" headerRowDxfId="31" dataDxfId="29" headerRowBorderDxfId="30" tableBorderDxfId="28" totalsRowBorderDxfId="27">
  <autoFilter ref="A1:C21">
    <filterColumn colId="0" hiddenButton="1"/>
    <filterColumn colId="1" hiddenButton="1"/>
    <filterColumn colId="2" hiddenButton="1"/>
  </autoFilter>
  <tableColumns count="3">
    <tableColumn id="1" name="Date" dataDxfId="26"/>
    <tableColumn id="2" name="Event" dataDxfId="25"/>
    <tableColumn id="3" name="Legal Reference" dataDxfId="24"/>
  </tableColumns>
  <tableStyleInfo name="TableStyleMedium12 3" showFirstColumn="0" showLastColumn="0" showRowStripes="1" showColumnStripes="0"/>
</table>
</file>

<file path=xl/tables/table2.xml><?xml version="1.0" encoding="utf-8"?>
<table xmlns="http://schemas.openxmlformats.org/spreadsheetml/2006/main" id="1" name="Table102" displayName="Table102" ref="A1:C216" totalsRowShown="0" headerRowDxfId="23" dataDxfId="21" headerRowBorderDxfId="22" tableBorderDxfId="20" totalsRowBorderDxfId="19">
  <autoFilter ref="A1:C216">
    <filterColumn colId="0" hiddenButton="1"/>
    <filterColumn colId="1" hiddenButton="1"/>
    <filterColumn colId="2" hiddenButton="1"/>
  </autoFilter>
  <tableColumns count="3">
    <tableColumn id="1" name="Date" dataDxfId="18"/>
    <tableColumn id="2" name="Event" dataDxfId="17"/>
    <tableColumn id="3" name="Legal Reference" dataDxfId="16"/>
  </tableColumns>
  <tableStyleInfo name="TableStyleMedium10 11" showFirstColumn="0" showLastColumn="0" showRowStripes="1" showColumnStripes="0"/>
</table>
</file>

<file path=xl/tables/table3.xml><?xml version="1.0" encoding="utf-8"?>
<table xmlns="http://schemas.openxmlformats.org/spreadsheetml/2006/main" id="14" name="Table14" displayName="Table14" ref="A1:C16" totalsRowShown="0" headerRowDxfId="15" dataDxfId="13" headerRowBorderDxfId="14" tableBorderDxfId="12" totalsRowBorderDxfId="11">
  <autoFilter ref="A1:C16">
    <filterColumn colId="0" hiddenButton="1"/>
    <filterColumn colId="1" hiddenButton="1"/>
    <filterColumn colId="2" hiddenButton="1"/>
  </autoFilter>
  <tableColumns count="3">
    <tableColumn id="1" name="Date" dataDxfId="10"/>
    <tableColumn id="2" name="Event" dataDxfId="9"/>
    <tableColumn id="3" name="Legal Reference" dataDxfId="8"/>
  </tableColumns>
  <tableStyleInfo name="TableStyleMedium13 2" showFirstColumn="0" showLastColumn="0" showRowStripes="1" showColumnStripes="0"/>
</table>
</file>

<file path=xl/tables/table4.xml><?xml version="1.0" encoding="utf-8"?>
<table xmlns="http://schemas.openxmlformats.org/spreadsheetml/2006/main" id="4" name="Table35" displayName="Table35" ref="A1:D43" totalsRowShown="0" headerRowDxfId="7" headerRowBorderDxfId="6" tableBorderDxfId="5" totalsRowBorderDxfId="4">
  <tableColumns count="4">
    <tableColumn id="1" name="Date File Amended" dataDxfId="3"/>
    <tableColumn id="4" name="Action Taken" dataDxfId="2"/>
    <tableColumn id="2" name="New Event Date" dataDxfId="1"/>
    <tableColumn id="3" name="Event" dataDxfId="0"/>
  </tableColumns>
  <tableStyleInfo name="TableStyleMedium1" showFirstColumn="0" showLastColumn="0" showRowStripes="1" showColumnStripes="0"/>
</table>
</file>

<file path=xl/theme/theme1.xml><?xml version="1.0" encoding="utf-8"?>
<a:theme xmlns:a="http://schemas.openxmlformats.org/drawingml/2006/main" name="Feathered">
  <a:themeElements>
    <a:clrScheme name="Feathered">
      <a:dk1>
        <a:sysClr val="windowText" lastClr="000000"/>
      </a:dk1>
      <a:lt1>
        <a:sysClr val="window" lastClr="FFFFFF"/>
      </a:lt1>
      <a:dk2>
        <a:srgbClr val="121316"/>
      </a:dk2>
      <a:lt2>
        <a:srgbClr val="FEFCF7"/>
      </a:lt2>
      <a:accent1>
        <a:srgbClr val="606372"/>
      </a:accent1>
      <a:accent2>
        <a:srgbClr val="79A8A4"/>
      </a:accent2>
      <a:accent3>
        <a:srgbClr val="B2AD8F"/>
      </a:accent3>
      <a:accent4>
        <a:srgbClr val="AD8082"/>
      </a:accent4>
      <a:accent5>
        <a:srgbClr val="DEC18C"/>
      </a:accent5>
      <a:accent6>
        <a:srgbClr val="92A185"/>
      </a:accent6>
      <a:hlink>
        <a:srgbClr val="85C4D2"/>
      </a:hlink>
      <a:folHlink>
        <a:srgbClr val="8E8CA7"/>
      </a:folHlink>
    </a:clrScheme>
    <a:fontScheme name="Feathered">
      <a:majorFont>
        <a:latin typeface="Century Schoolbook" panose="02040604050505020304"/>
        <a:ea typeface=""/>
        <a:cs typeface=""/>
        <a:font script="Jpan" typeface="メイリオ"/>
        <a:font script="Hang" typeface="휴먼매직체"/>
        <a:font script="Hans" typeface="华文楷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メイリオ"/>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eathered">
      <a:fillStyleLst>
        <a:solidFill>
          <a:schemeClr val="phClr"/>
        </a:solidFill>
        <a:solidFill>
          <a:schemeClr val="phClr">
            <a:tint val="67000"/>
            <a:satMod val="105000"/>
          </a:schemeClr>
        </a:solidFill>
        <a:gradFill rotWithShape="1">
          <a:gsLst>
            <a:gs pos="0">
              <a:schemeClr val="phClr">
                <a:tint val="94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9525" cap="flat" cmpd="sng" algn="ctr">
          <a:solidFill>
            <a:schemeClr val="phClr"/>
          </a:solidFill>
          <a:prstDash val="solid"/>
        </a:ln>
        <a:ln w="12700" cap="flat" cmpd="sng" algn="ctr">
          <a:solidFill>
            <a:schemeClr val="phClr"/>
          </a:solidFill>
          <a:prstDash val="solid"/>
        </a:ln>
        <a:ln w="19050" cap="flat" cmpd="sng" algn="ctr">
          <a:solidFill>
            <a:schemeClr val="phClr">
              <a:tint val="50000"/>
              <a:shade val="83000"/>
            </a:schemeClr>
          </a:solidFill>
          <a:prstDash val="solid"/>
        </a:ln>
      </a:lnStyleLst>
      <a:effectStyleLst>
        <a:effectStyle>
          <a:effectLst/>
        </a:effectStyle>
        <a:effectStyle>
          <a:effectLst/>
        </a:effectStyle>
        <a:effectStyle>
          <a:effectLst>
            <a:outerShdw blurRad="57150" dist="25400" dir="5400000" algn="ctr" rotWithShape="0">
              <a:srgbClr val="000000">
                <a:alpha val="2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Feathered" id="{EEC9B30E-2747-4D42-BCBE-A02BDEEEA114}" vid="{AACE42CE-5C67-4514-8A89-3472F564E146}"/>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5"/>
  <sheetViews>
    <sheetView tabSelected="1" view="pageLayout" topLeftCell="A9" zoomScale="115" zoomScaleNormal="100" zoomScaleSheetLayoutView="100" zoomScalePageLayoutView="115" workbookViewId="0">
      <selection activeCell="B11" sqref="B11"/>
    </sheetView>
  </sheetViews>
  <sheetFormatPr defaultRowHeight="15.75" x14ac:dyDescent="0.25"/>
  <cols>
    <col min="1" max="1" width="60.5703125" style="52" customWidth="1"/>
    <col min="2" max="2" width="41.28515625" style="52" customWidth="1"/>
  </cols>
  <sheetData>
    <row r="1" spans="1:2" ht="36" customHeight="1" thickBot="1" x14ac:dyDescent="0.3">
      <c r="A1" s="66" t="s">
        <v>48</v>
      </c>
      <c r="B1" s="67"/>
    </row>
    <row r="2" spans="1:2" ht="30.75" thickBot="1" x14ac:dyDescent="0.3">
      <c r="A2" s="59" t="s">
        <v>97</v>
      </c>
      <c r="B2" s="5" t="s">
        <v>373</v>
      </c>
    </row>
    <row r="3" spans="1:2" ht="30.75" thickBot="1" x14ac:dyDescent="0.3">
      <c r="A3" s="23" t="s">
        <v>98</v>
      </c>
      <c r="B3" s="5" t="s">
        <v>374</v>
      </c>
    </row>
    <row r="4" spans="1:2" thickBot="1" x14ac:dyDescent="0.3">
      <c r="A4" s="23" t="s">
        <v>99</v>
      </c>
      <c r="B4" s="23" t="s">
        <v>375</v>
      </c>
    </row>
    <row r="5" spans="1:2" ht="36" customHeight="1" thickBot="1" x14ac:dyDescent="0.3">
      <c r="A5" s="66" t="s">
        <v>76</v>
      </c>
      <c r="B5" s="66"/>
    </row>
    <row r="6" spans="1:2" thickBot="1" x14ac:dyDescent="0.3">
      <c r="A6" s="65" t="s">
        <v>437</v>
      </c>
      <c r="B6" s="58" t="s">
        <v>100</v>
      </c>
    </row>
    <row r="7" spans="1:2" ht="30.75" thickBot="1" x14ac:dyDescent="0.3">
      <c r="A7" s="65" t="s">
        <v>438</v>
      </c>
      <c r="B7" s="58" t="s">
        <v>102</v>
      </c>
    </row>
    <row r="8" spans="1:2" ht="30.75" thickBot="1" x14ac:dyDescent="0.3">
      <c r="A8" s="65" t="s">
        <v>439</v>
      </c>
      <c r="B8" s="58" t="s">
        <v>394</v>
      </c>
    </row>
    <row r="9" spans="1:2" ht="30.75" thickBot="1" x14ac:dyDescent="0.3">
      <c r="A9" s="65" t="s">
        <v>441</v>
      </c>
      <c r="B9" s="5" t="s">
        <v>103</v>
      </c>
    </row>
    <row r="10" spans="1:2" ht="30.75" thickBot="1" x14ac:dyDescent="0.3">
      <c r="A10" s="65" t="s">
        <v>442</v>
      </c>
      <c r="B10" s="5" t="s">
        <v>105</v>
      </c>
    </row>
    <row r="11" spans="1:2" thickBot="1" x14ac:dyDescent="0.3">
      <c r="A11" s="65" t="s">
        <v>436</v>
      </c>
      <c r="B11" s="58" t="s">
        <v>107</v>
      </c>
    </row>
    <row r="12" spans="1:2" ht="36" customHeight="1" thickBot="1" x14ac:dyDescent="0.3">
      <c r="A12" s="66" t="s">
        <v>0</v>
      </c>
      <c r="B12" s="66"/>
    </row>
    <row r="13" spans="1:2" thickBot="1" x14ac:dyDescent="0.3">
      <c r="A13" s="65" t="s">
        <v>437</v>
      </c>
      <c r="B13" s="58" t="s">
        <v>376</v>
      </c>
    </row>
    <row r="14" spans="1:2" ht="30.75" thickBot="1" x14ac:dyDescent="0.3">
      <c r="A14" s="65" t="s">
        <v>438</v>
      </c>
      <c r="B14" s="59" t="s">
        <v>377</v>
      </c>
    </row>
    <row r="15" spans="1:2" ht="30.75" thickBot="1" x14ac:dyDescent="0.3">
      <c r="A15" s="65" t="s">
        <v>439</v>
      </c>
      <c r="B15" s="5" t="s">
        <v>395</v>
      </c>
    </row>
    <row r="16" spans="1:2" ht="30.75" thickBot="1" x14ac:dyDescent="0.3">
      <c r="A16" s="65" t="s">
        <v>441</v>
      </c>
      <c r="B16" s="5" t="s">
        <v>378</v>
      </c>
    </row>
    <row r="17" spans="1:2" ht="30.75" thickBot="1" x14ac:dyDescent="0.3">
      <c r="A17" s="65" t="s">
        <v>440</v>
      </c>
      <c r="B17" s="58" t="s">
        <v>379</v>
      </c>
    </row>
    <row r="18" spans="1:2" thickBot="1" x14ac:dyDescent="0.3">
      <c r="A18" s="65" t="s">
        <v>436</v>
      </c>
      <c r="B18" s="60" t="s">
        <v>380</v>
      </c>
    </row>
    <row r="19" spans="1:2" ht="36" customHeight="1" thickBot="1" x14ac:dyDescent="0.3">
      <c r="A19" s="66" t="s">
        <v>1</v>
      </c>
      <c r="B19" s="66"/>
    </row>
    <row r="20" spans="1:2" ht="16.5" thickBot="1" x14ac:dyDescent="0.3">
      <c r="A20" s="65" t="s">
        <v>437</v>
      </c>
      <c r="B20" s="61" t="s">
        <v>101</v>
      </c>
    </row>
    <row r="21" spans="1:2" ht="30.75" thickBot="1" x14ac:dyDescent="0.3">
      <c r="A21" s="65" t="s">
        <v>438</v>
      </c>
      <c r="B21" s="62" t="s">
        <v>233</v>
      </c>
    </row>
    <row r="22" spans="1:2" ht="30.75" thickBot="1" x14ac:dyDescent="0.3">
      <c r="A22" s="65" t="s">
        <v>439</v>
      </c>
      <c r="B22" s="63" t="s">
        <v>396</v>
      </c>
    </row>
    <row r="23" spans="1:2" ht="30.75" thickBot="1" x14ac:dyDescent="0.3">
      <c r="A23" s="65" t="s">
        <v>441</v>
      </c>
      <c r="B23" s="63" t="s">
        <v>104</v>
      </c>
    </row>
    <row r="24" spans="1:2" ht="32.25" thickBot="1" x14ac:dyDescent="0.3">
      <c r="A24" s="65" t="s">
        <v>440</v>
      </c>
      <c r="B24" s="63" t="s">
        <v>106</v>
      </c>
    </row>
    <row r="25" spans="1:2" ht="16.5" thickBot="1" x14ac:dyDescent="0.3">
      <c r="A25" s="65" t="s">
        <v>436</v>
      </c>
      <c r="B25" s="64" t="s">
        <v>108</v>
      </c>
    </row>
    <row r="26" spans="1:2" x14ac:dyDescent="0.25">
      <c r="A26" s="56"/>
      <c r="B26" s="55"/>
    </row>
    <row r="27" spans="1:2" x14ac:dyDescent="0.25">
      <c r="A27" s="56"/>
      <c r="B27" s="55"/>
    </row>
    <row r="28" spans="1:2" x14ac:dyDescent="0.25">
      <c r="A28" s="56"/>
      <c r="B28" s="55"/>
    </row>
    <row r="29" spans="1:2" x14ac:dyDescent="0.25">
      <c r="A29" s="56"/>
      <c r="B29" s="55"/>
    </row>
    <row r="30" spans="1:2" x14ac:dyDescent="0.25">
      <c r="A30" s="56"/>
      <c r="B30" s="55"/>
    </row>
    <row r="31" spans="1:2" x14ac:dyDescent="0.25">
      <c r="A31" s="56"/>
      <c r="B31" s="55"/>
    </row>
    <row r="32" spans="1:2" x14ac:dyDescent="0.25">
      <c r="A32" s="56"/>
      <c r="B32" s="55"/>
    </row>
    <row r="33" spans="1:2" x14ac:dyDescent="0.25">
      <c r="A33" s="56"/>
      <c r="B33" s="55"/>
    </row>
    <row r="34" spans="1:2" x14ac:dyDescent="0.25">
      <c r="A34" s="56"/>
      <c r="B34" s="55"/>
    </row>
    <row r="35" spans="1:2" x14ac:dyDescent="0.25">
      <c r="A35" s="56"/>
      <c r="B35" s="55"/>
    </row>
    <row r="36" spans="1:2" x14ac:dyDescent="0.25">
      <c r="A36" s="56"/>
      <c r="B36" s="55"/>
    </row>
    <row r="37" spans="1:2" x14ac:dyDescent="0.25">
      <c r="A37" s="56"/>
      <c r="B37" s="55"/>
    </row>
    <row r="38" spans="1:2" x14ac:dyDescent="0.25">
      <c r="A38" s="56"/>
      <c r="B38" s="55"/>
    </row>
    <row r="39" spans="1:2" x14ac:dyDescent="0.25">
      <c r="A39" s="56"/>
      <c r="B39" s="55"/>
    </row>
    <row r="40" spans="1:2" x14ac:dyDescent="0.25">
      <c r="A40" s="56"/>
      <c r="B40" s="55"/>
    </row>
    <row r="41" spans="1:2" x14ac:dyDescent="0.25">
      <c r="A41" s="56"/>
      <c r="B41" s="55"/>
    </row>
    <row r="42" spans="1:2" x14ac:dyDescent="0.25">
      <c r="A42" s="56"/>
      <c r="B42" s="57"/>
    </row>
    <row r="43" spans="1:2" x14ac:dyDescent="0.25">
      <c r="A43" s="56"/>
      <c r="B43" s="57"/>
    </row>
    <row r="44" spans="1:2" x14ac:dyDescent="0.25">
      <c r="A44" s="56"/>
      <c r="B44" s="57"/>
    </row>
    <row r="45" spans="1:2" x14ac:dyDescent="0.25">
      <c r="A45" s="56"/>
      <c r="B45" s="57"/>
    </row>
    <row r="46" spans="1:2" ht="28.7" customHeight="1" x14ac:dyDescent="0.25">
      <c r="A46" s="68"/>
      <c r="B46" s="68"/>
    </row>
    <row r="47" spans="1:2" ht="18.75" customHeight="1" x14ac:dyDescent="0.25">
      <c r="A47" s="54"/>
      <c r="B47" s="53"/>
    </row>
    <row r="48" spans="1:2" ht="17.25" customHeight="1" x14ac:dyDescent="0.25">
      <c r="A48" s="54"/>
      <c r="B48" s="53"/>
    </row>
    <row r="49" spans="1:2" ht="18" customHeight="1" x14ac:dyDescent="0.25">
      <c r="A49" s="54"/>
      <c r="B49" s="53"/>
    </row>
    <row r="50" spans="1:2" ht="28.7" customHeight="1" x14ac:dyDescent="0.25">
      <c r="A50" s="68"/>
      <c r="B50" s="68"/>
    </row>
    <row r="51" spans="1:2" ht="21.75" customHeight="1" x14ac:dyDescent="0.25">
      <c r="A51" s="69"/>
      <c r="B51" s="69"/>
    </row>
    <row r="52" spans="1:2" ht="19.5" customHeight="1" x14ac:dyDescent="0.25">
      <c r="A52" s="54"/>
      <c r="B52" s="53"/>
    </row>
    <row r="53" spans="1:2" ht="18" customHeight="1" x14ac:dyDescent="0.25">
      <c r="A53" s="54"/>
      <c r="B53" s="53"/>
    </row>
    <row r="54" spans="1:2" ht="19.5" customHeight="1" x14ac:dyDescent="0.25">
      <c r="A54" s="54"/>
      <c r="B54" s="53"/>
    </row>
    <row r="55" spans="1:2" ht="18" customHeight="1" x14ac:dyDescent="0.25">
      <c r="A55" s="69"/>
      <c r="B55" s="69"/>
    </row>
    <row r="56" spans="1:2" ht="20.25" customHeight="1" x14ac:dyDescent="0.25">
      <c r="A56" s="54"/>
      <c r="B56" s="53"/>
    </row>
    <row r="57" spans="1:2" ht="21" customHeight="1" x14ac:dyDescent="0.25">
      <c r="A57" s="54"/>
      <c r="B57" s="53"/>
    </row>
    <row r="58" spans="1:2" ht="19.5" customHeight="1" x14ac:dyDescent="0.25">
      <c r="A58" s="54"/>
      <c r="B58" s="53"/>
    </row>
    <row r="59" spans="1:2" ht="28.7" customHeight="1" x14ac:dyDescent="0.25">
      <c r="A59" s="70"/>
      <c r="B59" s="70"/>
    </row>
    <row r="60" spans="1:2" x14ac:dyDescent="0.25">
      <c r="A60" s="69"/>
      <c r="B60" s="69"/>
    </row>
    <row r="61" spans="1:2" ht="17.25" customHeight="1" x14ac:dyDescent="0.25">
      <c r="A61" s="54"/>
      <c r="B61" s="53"/>
    </row>
    <row r="62" spans="1:2" ht="16.5" customHeight="1" x14ac:dyDescent="0.25">
      <c r="A62" s="54"/>
      <c r="B62" s="53"/>
    </row>
    <row r="63" spans="1:2" x14ac:dyDescent="0.25">
      <c r="A63" s="54"/>
      <c r="B63" s="53"/>
    </row>
    <row r="64" spans="1:2" ht="15.75" customHeight="1" x14ac:dyDescent="0.25">
      <c r="A64" s="69"/>
      <c r="B64" s="69"/>
    </row>
    <row r="65" spans="1:2" ht="17.25" customHeight="1" x14ac:dyDescent="0.25">
      <c r="A65" s="54"/>
      <c r="B65" s="53"/>
    </row>
    <row r="66" spans="1:2" ht="15" customHeight="1" x14ac:dyDescent="0.25">
      <c r="A66" s="54"/>
      <c r="B66" s="53"/>
    </row>
    <row r="67" spans="1:2" ht="18" customHeight="1" x14ac:dyDescent="0.25">
      <c r="A67" s="54"/>
      <c r="B67" s="53"/>
    </row>
    <row r="68" spans="1:2" ht="28.7" customHeight="1" x14ac:dyDescent="0.25">
      <c r="A68" s="68"/>
      <c r="B68" s="68"/>
    </row>
    <row r="69" spans="1:2" x14ac:dyDescent="0.25">
      <c r="A69" s="54"/>
      <c r="B69" s="53"/>
    </row>
    <row r="70" spans="1:2" x14ac:dyDescent="0.25">
      <c r="A70" s="54"/>
      <c r="B70" s="53"/>
    </row>
    <row r="71" spans="1:2" x14ac:dyDescent="0.25">
      <c r="A71" s="54"/>
      <c r="B71" s="53"/>
    </row>
    <row r="72" spans="1:2" x14ac:dyDescent="0.25">
      <c r="A72" s="53"/>
      <c r="B72" s="53"/>
    </row>
    <row r="73" spans="1:2" x14ac:dyDescent="0.25">
      <c r="A73" s="53"/>
      <c r="B73" s="53"/>
    </row>
    <row r="74" spans="1:2" x14ac:dyDescent="0.25">
      <c r="A74" s="53"/>
      <c r="B74" s="53"/>
    </row>
    <row r="75" spans="1:2" x14ac:dyDescent="0.25">
      <c r="A75" s="53"/>
      <c r="B75" s="53"/>
    </row>
  </sheetData>
  <mergeCells count="12">
    <mergeCell ref="A1:B1"/>
    <mergeCell ref="A46:B46"/>
    <mergeCell ref="A55:B55"/>
    <mergeCell ref="A68:B68"/>
    <mergeCell ref="A64:B64"/>
    <mergeCell ref="A60:B60"/>
    <mergeCell ref="A50:B50"/>
    <mergeCell ref="A51:B51"/>
    <mergeCell ref="A59:B59"/>
    <mergeCell ref="A5:B5"/>
    <mergeCell ref="A12:B12"/>
    <mergeCell ref="A19:B19"/>
  </mergeCells>
  <printOptions horizontalCentered="1"/>
  <pageMargins left="0.25" right="0.25" top="0.75" bottom="0.75" header="0.3" footer="0.3"/>
  <pageSetup orientation="portrait" r:id="rId1"/>
  <headerFooter scaleWithDoc="0">
    <oddHeader>&amp;LPage &amp;P&amp;R&amp;"-,Bold"&amp;20 2020 Highlights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tabSelected="1" view="pageLayout" topLeftCell="A20" zoomScaleNormal="100" workbookViewId="0">
      <selection activeCell="B11" sqref="B11"/>
    </sheetView>
  </sheetViews>
  <sheetFormatPr defaultColWidth="4.85546875" defaultRowHeight="15.75" thickBottom="1" x14ac:dyDescent="0.3"/>
  <cols>
    <col min="1" max="1" width="19.140625" style="3" customWidth="1"/>
    <col min="2" max="2" width="47.85546875" style="14" customWidth="1"/>
    <col min="3" max="3" width="34.42578125" style="14" customWidth="1"/>
    <col min="16384" max="16384" width="1.28515625" customWidth="1"/>
  </cols>
  <sheetData>
    <row r="1" spans="1:3" s="1" customFormat="1" thickBot="1" x14ac:dyDescent="0.3">
      <c r="A1" s="32" t="s">
        <v>2</v>
      </c>
      <c r="B1" s="45" t="s">
        <v>3</v>
      </c>
      <c r="C1" s="46" t="s">
        <v>4</v>
      </c>
    </row>
    <row r="2" spans="1:3" ht="105.75" thickBot="1" x14ac:dyDescent="0.3">
      <c r="A2" s="30">
        <v>43466</v>
      </c>
      <c r="B2" s="12" t="s">
        <v>10</v>
      </c>
      <c r="C2" s="49" t="s">
        <v>205</v>
      </c>
    </row>
    <row r="3" spans="1:3" ht="45.75" thickBot="1" x14ac:dyDescent="0.3">
      <c r="A3" s="40">
        <v>43469</v>
      </c>
      <c r="B3" s="12" t="s">
        <v>29</v>
      </c>
      <c r="C3" s="49" t="s">
        <v>206</v>
      </c>
    </row>
    <row r="4" spans="1:3" ht="45.75" thickBot="1" x14ac:dyDescent="0.3">
      <c r="A4" s="30">
        <v>43496</v>
      </c>
      <c r="B4" s="12" t="s">
        <v>70</v>
      </c>
      <c r="C4" s="49" t="s">
        <v>207</v>
      </c>
    </row>
    <row r="5" spans="1:3" ht="75.75" thickBot="1" x14ac:dyDescent="0.3">
      <c r="A5" s="30">
        <v>43496</v>
      </c>
      <c r="B5" s="12" t="s">
        <v>28</v>
      </c>
      <c r="C5" s="49" t="s">
        <v>208</v>
      </c>
    </row>
    <row r="6" spans="1:3" ht="105.75" thickBot="1" x14ac:dyDescent="0.3">
      <c r="A6" s="40">
        <v>43497</v>
      </c>
      <c r="B6" s="12" t="s">
        <v>31</v>
      </c>
      <c r="C6" s="49" t="s">
        <v>227</v>
      </c>
    </row>
    <row r="7" spans="1:3" ht="105.75" thickBot="1" x14ac:dyDescent="0.3">
      <c r="A7" s="40">
        <v>43525</v>
      </c>
      <c r="B7" s="12" t="s">
        <v>30</v>
      </c>
      <c r="C7" s="49" t="s">
        <v>227</v>
      </c>
    </row>
    <row r="8" spans="1:3" thickBot="1" x14ac:dyDescent="0.3">
      <c r="A8" s="30">
        <v>43529</v>
      </c>
      <c r="B8" s="12" t="s">
        <v>62</v>
      </c>
      <c r="C8" s="49" t="s">
        <v>6</v>
      </c>
    </row>
    <row r="9" spans="1:3" ht="90.75" thickBot="1" x14ac:dyDescent="0.3">
      <c r="A9" s="30">
        <f>DATE(YEAR('2020'!A65),MONTH('2020'!A65),DAY('2020'!A65)-365)</f>
        <v>43576</v>
      </c>
      <c r="B9" s="12" t="s">
        <v>201</v>
      </c>
      <c r="C9" s="49" t="s">
        <v>369</v>
      </c>
    </row>
    <row r="10" spans="1:3" ht="45.75" thickBot="1" x14ac:dyDescent="0.3">
      <c r="A10" s="30">
        <f>DATE(YEAR(A8),MONTH(A8),DAY(A8)+60)</f>
        <v>43589</v>
      </c>
      <c r="B10" s="12" t="s">
        <v>24</v>
      </c>
      <c r="C10" s="49" t="s">
        <v>149</v>
      </c>
    </row>
    <row r="11" spans="1:3" ht="90.75" thickBot="1" x14ac:dyDescent="0.3">
      <c r="A11" s="30">
        <f>DATE(YEAR('2020'!A78),MONTH('2020'!A78),DAY('2020'!A78)-365)</f>
        <v>43625</v>
      </c>
      <c r="B11" s="12" t="s">
        <v>202</v>
      </c>
      <c r="C11" s="49" t="s">
        <v>370</v>
      </c>
    </row>
    <row r="12" spans="1:3" ht="45.75" thickBot="1" x14ac:dyDescent="0.3">
      <c r="A12" s="30">
        <v>43677</v>
      </c>
      <c r="B12" s="12" t="s">
        <v>23</v>
      </c>
      <c r="C12" s="49" t="s">
        <v>226</v>
      </c>
    </row>
    <row r="13" spans="1:3" ht="45.75" thickBot="1" x14ac:dyDescent="0.3">
      <c r="A13" s="30">
        <v>43677</v>
      </c>
      <c r="B13" s="12" t="s">
        <v>46</v>
      </c>
      <c r="C13" s="49" t="s">
        <v>209</v>
      </c>
    </row>
    <row r="14" spans="1:3" ht="45.75" thickBot="1" x14ac:dyDescent="0.3">
      <c r="A14" s="30">
        <v>43799</v>
      </c>
      <c r="B14" s="12" t="s">
        <v>77</v>
      </c>
      <c r="C14" s="49" t="s">
        <v>210</v>
      </c>
    </row>
    <row r="15" spans="1:3" ht="75.75" thickBot="1" x14ac:dyDescent="0.3">
      <c r="A15" s="30">
        <v>43802</v>
      </c>
      <c r="B15" s="12" t="s">
        <v>78</v>
      </c>
      <c r="C15" s="49" t="s">
        <v>234</v>
      </c>
    </row>
    <row r="16" spans="1:3" ht="60.75" thickBot="1" x14ac:dyDescent="0.3">
      <c r="A16" s="30">
        <v>43808</v>
      </c>
      <c r="B16" s="12" t="s">
        <v>235</v>
      </c>
      <c r="C16" s="49" t="s">
        <v>211</v>
      </c>
    </row>
    <row r="17" spans="1:3" ht="75.75" thickBot="1" x14ac:dyDescent="0.3">
      <c r="A17" s="30">
        <v>43816</v>
      </c>
      <c r="B17" s="12" t="s">
        <v>433</v>
      </c>
      <c r="C17" s="49" t="s">
        <v>212</v>
      </c>
    </row>
    <row r="18" spans="1:3" ht="45.75" thickBot="1" x14ac:dyDescent="0.3">
      <c r="A18" s="30">
        <f>DATE(YEAR('2020'!A41),MONTH('2020'!A41),DAY('2020'!A41)-90)</f>
        <v>43817</v>
      </c>
      <c r="B18" s="12" t="s">
        <v>361</v>
      </c>
      <c r="C18" s="49" t="s">
        <v>213</v>
      </c>
    </row>
    <row r="19" spans="1:3" ht="105.75" thickBot="1" x14ac:dyDescent="0.3">
      <c r="A19" s="30">
        <f>DATE(YEAR('2020'!A41),MONTH('2020'!A41),DAY('2020'!A41)-90)</f>
        <v>43817</v>
      </c>
      <c r="B19" s="13" t="s">
        <v>236</v>
      </c>
      <c r="C19" s="49" t="s">
        <v>237</v>
      </c>
    </row>
    <row r="20" spans="1:3" ht="120.75" thickBot="1" x14ac:dyDescent="0.3">
      <c r="A20" s="30">
        <v>43830</v>
      </c>
      <c r="B20" s="12" t="s">
        <v>137</v>
      </c>
      <c r="C20" s="49" t="s">
        <v>226</v>
      </c>
    </row>
    <row r="21" spans="1:3" ht="75.75" thickBot="1" x14ac:dyDescent="0.3">
      <c r="A21" s="42">
        <v>43830</v>
      </c>
      <c r="B21" s="50" t="s">
        <v>124</v>
      </c>
      <c r="C21" s="51" t="s">
        <v>66</v>
      </c>
    </row>
  </sheetData>
  <pageMargins left="0.25" right="0.25" top="0.75" bottom="0.75" header="0.3" footer="0.3"/>
  <pageSetup fitToHeight="0" orientation="portrait" r:id="rId1"/>
  <headerFooter>
    <oddHeader>&amp;L&amp;14Page &amp;P&amp;R&amp;"-,Bold"&amp;20 2019 Dates</oddHead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0"/>
  <sheetViews>
    <sheetView showGridLines="0" tabSelected="1" view="pageLayout" topLeftCell="A174" zoomScaleNormal="100" workbookViewId="0">
      <selection activeCell="B11" sqref="B11"/>
    </sheetView>
  </sheetViews>
  <sheetFormatPr defaultColWidth="4.85546875" defaultRowHeight="15.75" thickBottom="1" x14ac:dyDescent="0.3"/>
  <cols>
    <col min="1" max="1" width="19.140625" style="3" customWidth="1"/>
    <col min="2" max="2" width="47.85546875" style="6" customWidth="1"/>
    <col min="3" max="3" width="34.42578125" style="6" customWidth="1"/>
    <col min="16384" max="16384" width="1.28515625" customWidth="1"/>
  </cols>
  <sheetData>
    <row r="1" spans="1:3" s="1" customFormat="1" thickBot="1" x14ac:dyDescent="0.3">
      <c r="A1" s="32" t="s">
        <v>2</v>
      </c>
      <c r="B1" s="33" t="s">
        <v>3</v>
      </c>
      <c r="C1" s="34" t="s">
        <v>4</v>
      </c>
    </row>
    <row r="2" spans="1:3" ht="75.75" thickBot="1" x14ac:dyDescent="0.3">
      <c r="A2" s="30">
        <v>43844</v>
      </c>
      <c r="B2" s="5" t="s">
        <v>33</v>
      </c>
      <c r="C2" s="29" t="s">
        <v>218</v>
      </c>
    </row>
    <row r="3" spans="1:3" ht="90.75" thickBot="1" x14ac:dyDescent="0.3">
      <c r="A3" s="35">
        <f>DATE(YEAR(A41),MONTH(A41),DAY(A41)-60)</f>
        <v>43847</v>
      </c>
      <c r="B3" s="7" t="s">
        <v>239</v>
      </c>
      <c r="C3" s="36" t="s">
        <v>140</v>
      </c>
    </row>
    <row r="4" spans="1:3" ht="60.75" thickBot="1" x14ac:dyDescent="0.3">
      <c r="A4" s="30">
        <f>DATE(YEAR(A27),MONTH(A27),DAY(A27)-45)</f>
        <v>43852</v>
      </c>
      <c r="B4" s="5" t="s">
        <v>401</v>
      </c>
      <c r="C4" s="29" t="s">
        <v>238</v>
      </c>
    </row>
    <row r="5" spans="1:3" ht="45.75" thickBot="1" x14ac:dyDescent="0.3">
      <c r="A5" s="30">
        <v>43861</v>
      </c>
      <c r="B5" s="5" t="s">
        <v>81</v>
      </c>
      <c r="C5" s="29" t="s">
        <v>141</v>
      </c>
    </row>
    <row r="6" spans="1:3" ht="60.75" thickBot="1" x14ac:dyDescent="0.3">
      <c r="A6" s="30">
        <f>DATE(YEAR(A41),MONTH(A41),DAY(A41)-45)</f>
        <v>43862</v>
      </c>
      <c r="B6" s="5" t="s">
        <v>240</v>
      </c>
      <c r="C6" s="29" t="s">
        <v>142</v>
      </c>
    </row>
    <row r="7" spans="1:3" ht="60.75" thickBot="1" x14ac:dyDescent="0.3">
      <c r="A7" s="30">
        <v>43862</v>
      </c>
      <c r="B7" s="8" t="s">
        <v>82</v>
      </c>
      <c r="C7" s="29" t="s">
        <v>241</v>
      </c>
    </row>
    <row r="8" spans="1:3" ht="75.75" thickBot="1" x14ac:dyDescent="0.3">
      <c r="A8" s="30">
        <f>DATE(YEAR(A41),MONTH(A41),DAY(A41)-43)</f>
        <v>43864</v>
      </c>
      <c r="B8" s="5" t="s">
        <v>114</v>
      </c>
      <c r="C8" s="29" t="s">
        <v>126</v>
      </c>
    </row>
    <row r="9" spans="1:3" ht="75.75" thickBot="1" x14ac:dyDescent="0.3">
      <c r="A9" s="30">
        <f>DATE(YEAR(A41),MONTH(A41),DAY(A41)-40)</f>
        <v>43867</v>
      </c>
      <c r="B9" s="8" t="s">
        <v>388</v>
      </c>
      <c r="C9" s="29" t="s">
        <v>386</v>
      </c>
    </row>
    <row r="10" spans="1:3" ht="75.75" thickBot="1" x14ac:dyDescent="0.3">
      <c r="A10" s="30">
        <f>DATE(YEAR(A41),MONTH(A41),DAY(A41)-33)</f>
        <v>43874</v>
      </c>
      <c r="B10" s="5" t="s">
        <v>389</v>
      </c>
      <c r="C10" s="29" t="s">
        <v>387</v>
      </c>
    </row>
    <row r="11" spans="1:3" ht="45.75" thickBot="1" x14ac:dyDescent="0.3">
      <c r="A11" s="30">
        <f>DATE(YEAR(A41),MONTH(A41),DAY(A41)-30)</f>
        <v>43877</v>
      </c>
      <c r="B11" s="8" t="s">
        <v>127</v>
      </c>
      <c r="C11" s="29" t="s">
        <v>242</v>
      </c>
    </row>
    <row r="12" spans="1:3" ht="45.75" thickBot="1" x14ac:dyDescent="0.3">
      <c r="A12" s="30">
        <f>DATE(YEAR(A41),MONTH(A41),DAY(A41)-30)</f>
        <v>43877</v>
      </c>
      <c r="B12" s="8" t="s">
        <v>143</v>
      </c>
      <c r="C12" s="29" t="s">
        <v>243</v>
      </c>
    </row>
    <row r="13" spans="1:3" ht="75.75" thickBot="1" x14ac:dyDescent="0.3">
      <c r="A13" s="30">
        <f>DATE(YEAR(A41),MONTH(A41),DAY(A41)-28)</f>
        <v>43879</v>
      </c>
      <c r="B13" s="8" t="s">
        <v>125</v>
      </c>
      <c r="C13" s="29" t="s">
        <v>435</v>
      </c>
    </row>
    <row r="14" spans="1:3" ht="60.75" thickBot="1" x14ac:dyDescent="0.3">
      <c r="A14" s="30">
        <f>DATE(YEAR(A27),MONTH(A27),DAY(A27)-15)</f>
        <v>43882</v>
      </c>
      <c r="B14" s="8" t="s">
        <v>92</v>
      </c>
      <c r="C14" s="29" t="s">
        <v>244</v>
      </c>
    </row>
    <row r="15" spans="1:3" ht="60.75" thickBot="1" x14ac:dyDescent="0.3">
      <c r="A15" s="30">
        <f>DATE(YEAR(A27),MONTH(A27),DAY(A27)-14)</f>
        <v>43883</v>
      </c>
      <c r="B15" s="8" t="s">
        <v>245</v>
      </c>
      <c r="C15" s="29" t="s">
        <v>246</v>
      </c>
    </row>
    <row r="16" spans="1:3" ht="45.75" thickBot="1" x14ac:dyDescent="0.3">
      <c r="A16" s="30">
        <f>DATE(YEAR(A41),MONTH(A41),DAY(A41)-22)</f>
        <v>43885</v>
      </c>
      <c r="B16" s="8" t="s">
        <v>90</v>
      </c>
      <c r="C16" s="29" t="s">
        <v>397</v>
      </c>
    </row>
    <row r="17" spans="1:3" ht="75.75" thickBot="1" x14ac:dyDescent="0.3">
      <c r="A17" s="30">
        <f>DATE(YEAR(A27),MONTH(A27),DAY(A27)-10)</f>
        <v>43887</v>
      </c>
      <c r="B17" s="8" t="s">
        <v>247</v>
      </c>
      <c r="C17" s="29" t="s">
        <v>249</v>
      </c>
    </row>
    <row r="18" spans="1:3" ht="45.75" thickBot="1" x14ac:dyDescent="0.3">
      <c r="A18" s="30">
        <f>DATE(YEAR(A41),MONTH(A41),DAY(A41)-20)</f>
        <v>43887</v>
      </c>
      <c r="B18" s="8" t="s">
        <v>93</v>
      </c>
      <c r="C18" s="29" t="s">
        <v>250</v>
      </c>
    </row>
    <row r="19" spans="1:3" ht="60.75" thickBot="1" x14ac:dyDescent="0.3">
      <c r="A19" s="30">
        <f>DATE(YEAR(A27),MONTH(A27),DAY(A27)-7)</f>
        <v>43890</v>
      </c>
      <c r="B19" s="8" t="s">
        <v>128</v>
      </c>
      <c r="C19" s="29" t="s">
        <v>248</v>
      </c>
    </row>
    <row r="20" spans="1:3" ht="30.75" thickBot="1" x14ac:dyDescent="0.3">
      <c r="A20" s="30">
        <f>DATE(YEAR(A41),MONTH(A41),DAY(A41)-15)</f>
        <v>43892</v>
      </c>
      <c r="B20" s="8" t="s">
        <v>257</v>
      </c>
      <c r="C20" s="29" t="s">
        <v>421</v>
      </c>
    </row>
    <row r="21" spans="1:3" ht="75.75" thickBot="1" x14ac:dyDescent="0.3">
      <c r="A21" s="30">
        <f>DATE(YEAR(A20),MONTH(A20),DAY(A20)+1)</f>
        <v>43893</v>
      </c>
      <c r="B21" s="8" t="s">
        <v>368</v>
      </c>
      <c r="C21" s="29" t="s">
        <v>252</v>
      </c>
    </row>
    <row r="22" spans="1:3" ht="30.75" thickBot="1" x14ac:dyDescent="0.3">
      <c r="A22" s="30">
        <v>43893</v>
      </c>
      <c r="B22" s="8" t="s">
        <v>83</v>
      </c>
      <c r="C22" s="29" t="s">
        <v>145</v>
      </c>
    </row>
    <row r="23" spans="1:3" ht="30.75" thickBot="1" x14ac:dyDescent="0.3">
      <c r="A23" s="30">
        <f>DATE(YEAR(A41),MONTH(A41),DAY(A41)-14)</f>
        <v>43893</v>
      </c>
      <c r="B23" s="8" t="s">
        <v>257</v>
      </c>
      <c r="C23" s="29" t="s">
        <v>422</v>
      </c>
    </row>
    <row r="24" spans="1:3" ht="30.75" thickBot="1" x14ac:dyDescent="0.3">
      <c r="A24" s="30">
        <f>DATE(YEAR(A41),MONTH(A41),DAY(A41)-13)</f>
        <v>43894</v>
      </c>
      <c r="B24" s="8" t="s">
        <v>257</v>
      </c>
      <c r="C24" s="29" t="s">
        <v>423</v>
      </c>
    </row>
    <row r="25" spans="1:3" ht="30.75" thickBot="1" x14ac:dyDescent="0.3">
      <c r="A25" s="30">
        <f>DATE(YEAR(A41),MONTH(A41),DAY(A41)-12)</f>
        <v>43895</v>
      </c>
      <c r="B25" s="8" t="s">
        <v>257</v>
      </c>
      <c r="C25" s="29" t="s">
        <v>424</v>
      </c>
    </row>
    <row r="26" spans="1:3" ht="30.75" thickBot="1" x14ac:dyDescent="0.3">
      <c r="A26" s="30">
        <f>DATE(YEAR(A41),MONTH(A41),DAY(A41)-11)</f>
        <v>43896</v>
      </c>
      <c r="B26" s="8" t="s">
        <v>257</v>
      </c>
      <c r="C26" s="29" t="s">
        <v>425</v>
      </c>
    </row>
    <row r="27" spans="1:3" ht="30.75" thickBot="1" x14ac:dyDescent="0.3">
      <c r="A27" s="30">
        <f>DATE(YEAR(A41),MONTH(A41),DAY(A41)-10)</f>
        <v>43897</v>
      </c>
      <c r="B27" s="8" t="s">
        <v>251</v>
      </c>
      <c r="C27" s="29" t="s">
        <v>146</v>
      </c>
    </row>
    <row r="28" spans="1:3" ht="45.75" thickBot="1" x14ac:dyDescent="0.3">
      <c r="A28" s="30">
        <f>DATE(YEAR(A41),MONTH(A41),DAY(A41)-10)</f>
        <v>43897</v>
      </c>
      <c r="B28" s="8" t="s">
        <v>91</v>
      </c>
      <c r="C28" s="29" t="s">
        <v>382</v>
      </c>
    </row>
    <row r="29" spans="1:3" ht="75.75" thickBot="1" x14ac:dyDescent="0.3">
      <c r="A29" s="30">
        <f>DATE(YEAR(A27),MONTH(A27),DAY(A27)+1)</f>
        <v>43898</v>
      </c>
      <c r="B29" s="5" t="s">
        <v>52</v>
      </c>
      <c r="C29" s="29" t="s">
        <v>174</v>
      </c>
    </row>
    <row r="30" spans="1:3" ht="45.75" thickBot="1" x14ac:dyDescent="0.3">
      <c r="A30" s="30">
        <f>DATE(YEAR(A41),MONTH(A41),DAY(A41)-9)</f>
        <v>43898</v>
      </c>
      <c r="B30" s="8" t="s">
        <v>255</v>
      </c>
      <c r="C30" s="29" t="s">
        <v>434</v>
      </c>
    </row>
    <row r="31" spans="1:3" ht="45.75" thickBot="1" x14ac:dyDescent="0.3">
      <c r="A31" s="30">
        <f>DATE(YEAR(A41),MONTH(A41),DAY(A41)-8)</f>
        <v>43899</v>
      </c>
      <c r="B31" s="5" t="s">
        <v>385</v>
      </c>
      <c r="C31" s="29" t="s">
        <v>384</v>
      </c>
    </row>
    <row r="32" spans="1:3" ht="45.75" thickBot="1" x14ac:dyDescent="0.3">
      <c r="A32" s="30">
        <f>DATE(YEAR(A41),MONTH(A41),DAY(A41)-7)</f>
        <v>43900</v>
      </c>
      <c r="B32" s="8" t="s">
        <v>94</v>
      </c>
      <c r="C32" s="29" t="s">
        <v>147</v>
      </c>
    </row>
    <row r="33" spans="1:3" ht="45.75" thickBot="1" x14ac:dyDescent="0.3">
      <c r="A33" s="30">
        <f>DATE(YEAR(A41),MONTH(A41),DAY(A41)-7)</f>
        <v>43900</v>
      </c>
      <c r="B33" s="8" t="s">
        <v>253</v>
      </c>
      <c r="C33" s="29" t="s">
        <v>254</v>
      </c>
    </row>
    <row r="34" spans="1:3" ht="120.75" thickBot="1" x14ac:dyDescent="0.3">
      <c r="A34" s="30">
        <f>DATE(YEAR(A41),MONTH(A41),DAY(A41)-4)</f>
        <v>43903</v>
      </c>
      <c r="B34" s="8" t="s">
        <v>309</v>
      </c>
      <c r="C34" s="29" t="s">
        <v>310</v>
      </c>
    </row>
    <row r="35" spans="1:3" ht="45.75" thickBot="1" x14ac:dyDescent="0.3">
      <c r="A35" s="30">
        <f>DATE(YEAR(A2),MONTH(A2),DAY(A2)+60)</f>
        <v>43904</v>
      </c>
      <c r="B35" s="9" t="s">
        <v>109</v>
      </c>
      <c r="C35" s="29" t="s">
        <v>149</v>
      </c>
    </row>
    <row r="36" spans="1:3" ht="30.75" thickBot="1" x14ac:dyDescent="0.3">
      <c r="A36" s="30">
        <f>DATE(YEAR(A41),MONTH(A41),DAY(A41)-3)</f>
        <v>43904</v>
      </c>
      <c r="B36" s="8" t="s">
        <v>84</v>
      </c>
      <c r="C36" s="29" t="s">
        <v>148</v>
      </c>
    </row>
    <row r="37" spans="1:3" ht="30.75" thickBot="1" x14ac:dyDescent="0.3">
      <c r="A37" s="30">
        <f>DATE(YEAR(A41),MONTH(A41),DAY(A41)-2)</f>
        <v>43905</v>
      </c>
      <c r="B37" s="8" t="s">
        <v>257</v>
      </c>
      <c r="C37" s="29" t="s">
        <v>256</v>
      </c>
    </row>
    <row r="38" spans="1:3" ht="45.75" thickBot="1" x14ac:dyDescent="0.3">
      <c r="A38" s="30">
        <f>DATE(YEAR(A41),MONTH(A41),DAY(A41)-1)</f>
        <v>43906</v>
      </c>
      <c r="B38" s="8" t="s">
        <v>95</v>
      </c>
      <c r="C38" s="29" t="s">
        <v>258</v>
      </c>
    </row>
    <row r="39" spans="1:3" ht="60.75" thickBot="1" x14ac:dyDescent="0.3">
      <c r="A39" s="30">
        <f>DATE(YEAR(A37),MONTH(A37),DAY(A37)+1)</f>
        <v>43906</v>
      </c>
      <c r="B39" s="8" t="s">
        <v>259</v>
      </c>
      <c r="C39" s="29" t="s">
        <v>150</v>
      </c>
    </row>
    <row r="40" spans="1:3" ht="75.75" thickBot="1" x14ac:dyDescent="0.3">
      <c r="A40" s="30">
        <f>DATE(YEAR(A41),MONTH(A41),DAY(A41)-1)</f>
        <v>43906</v>
      </c>
      <c r="B40" s="5" t="s">
        <v>15</v>
      </c>
      <c r="C40" s="29" t="s">
        <v>260</v>
      </c>
    </row>
    <row r="41" spans="1:3" ht="45.75" thickBot="1" x14ac:dyDescent="0.3">
      <c r="A41" s="37">
        <v>43907</v>
      </c>
      <c r="B41" s="10" t="s">
        <v>80</v>
      </c>
      <c r="C41" s="29" t="s">
        <v>220</v>
      </c>
    </row>
    <row r="42" spans="1:3" ht="105.75" thickBot="1" x14ac:dyDescent="0.3">
      <c r="A42" s="30">
        <f>DATE(YEAR(A41),MONTH(A41),DAY(A41))</f>
        <v>43907</v>
      </c>
      <c r="B42" s="5" t="s">
        <v>53</v>
      </c>
      <c r="C42" s="29" t="s">
        <v>151</v>
      </c>
    </row>
    <row r="43" spans="1:3" ht="45.75" thickBot="1" x14ac:dyDescent="0.3">
      <c r="A43" s="30">
        <f>DATE(YEAR(A41),MONTH(A41),DAY(A41))</f>
        <v>43907</v>
      </c>
      <c r="B43" s="8" t="s">
        <v>261</v>
      </c>
      <c r="C43" s="29" t="s">
        <v>262</v>
      </c>
    </row>
    <row r="44" spans="1:3" ht="60.75" thickBot="1" x14ac:dyDescent="0.3">
      <c r="A44" s="30">
        <f>DATE(YEAR(A41),MONTH(A41),DAY(A41))</f>
        <v>43907</v>
      </c>
      <c r="B44" s="5" t="s">
        <v>263</v>
      </c>
      <c r="C44" s="29" t="s">
        <v>316</v>
      </c>
    </row>
    <row r="45" spans="1:3" ht="30.75" thickBot="1" x14ac:dyDescent="0.3">
      <c r="A45" s="30">
        <f>DATE(YEAR(A41),MONTH(A41),DAY(A41)+1)</f>
        <v>43908</v>
      </c>
      <c r="B45" s="8" t="s">
        <v>195</v>
      </c>
      <c r="C45" s="29" t="s">
        <v>264</v>
      </c>
    </row>
    <row r="46" spans="1:3" ht="45.75" thickBot="1" x14ac:dyDescent="0.3">
      <c r="A46" s="30">
        <f>DATE(YEAR(A41),MONTH(A41),DAY(A41)+2)</f>
        <v>43909</v>
      </c>
      <c r="B46" s="5" t="s">
        <v>402</v>
      </c>
      <c r="C46" s="29" t="s">
        <v>400</v>
      </c>
    </row>
    <row r="47" spans="1:3" ht="60.75" thickBot="1" x14ac:dyDescent="0.3">
      <c r="A47" s="30">
        <f>DATE(YEAR(A41),MONTH(A41),DAY(A41)+2)</f>
        <v>43909</v>
      </c>
      <c r="B47" s="8" t="s">
        <v>381</v>
      </c>
      <c r="C47" s="29" t="s">
        <v>152</v>
      </c>
    </row>
    <row r="48" spans="1:3" ht="45.75" thickBot="1" x14ac:dyDescent="0.3">
      <c r="A48" s="30">
        <f>DATE(YEAR(A41),MONTH(A41),DAY(A41)+4)</f>
        <v>43911</v>
      </c>
      <c r="B48" s="5" t="s">
        <v>265</v>
      </c>
      <c r="C48" s="29" t="s">
        <v>266</v>
      </c>
    </row>
    <row r="49" spans="1:3" ht="60.75" thickBot="1" x14ac:dyDescent="0.3">
      <c r="A49" s="30">
        <f>DATE(YEAR(A65),MONTH(A65),DAY(A65)-30)</f>
        <v>43911</v>
      </c>
      <c r="B49" s="5" t="s">
        <v>85</v>
      </c>
      <c r="C49" s="29" t="s">
        <v>403</v>
      </c>
    </row>
    <row r="50" spans="1:3" ht="60.75" thickBot="1" x14ac:dyDescent="0.3">
      <c r="A50" s="30">
        <f>DATE(YEAR(A65),MONTH(A65),DAY(A65)-28)</f>
        <v>43913</v>
      </c>
      <c r="B50" s="5" t="s">
        <v>110</v>
      </c>
      <c r="C50" s="29" t="s">
        <v>154</v>
      </c>
    </row>
    <row r="51" spans="1:3" ht="45.75" thickBot="1" x14ac:dyDescent="0.3">
      <c r="A51" s="30">
        <f>DATE(YEAR(A41),MONTH(A41),DAY(A41)+9)</f>
        <v>43916</v>
      </c>
      <c r="B51" s="8" t="s">
        <v>129</v>
      </c>
      <c r="C51" s="29" t="s">
        <v>194</v>
      </c>
    </row>
    <row r="52" spans="1:3" ht="75.75" thickBot="1" x14ac:dyDescent="0.3">
      <c r="A52" s="30">
        <f>DATE(YEAR(A41),MONTH(A41),DAY(A41)+10)</f>
        <v>43917</v>
      </c>
      <c r="B52" s="7" t="s">
        <v>267</v>
      </c>
      <c r="C52" s="36" t="s">
        <v>345</v>
      </c>
    </row>
    <row r="53" spans="1:3" ht="60.75" thickBot="1" x14ac:dyDescent="0.3">
      <c r="A53" s="30">
        <f>DATE(YEAR(A41),MONTH(A41),DAY(A41)+12)</f>
        <v>43919</v>
      </c>
      <c r="B53" s="5" t="s">
        <v>268</v>
      </c>
      <c r="C53" s="29" t="s">
        <v>153</v>
      </c>
    </row>
    <row r="54" spans="1:3" ht="45.75" thickBot="1" x14ac:dyDescent="0.3">
      <c r="A54" s="30">
        <f>DATE(YEAR(A41),MONTH(A41),DAY(A41)+12)</f>
        <v>43919</v>
      </c>
      <c r="B54" s="5" t="s">
        <v>348</v>
      </c>
      <c r="C54" s="29" t="s">
        <v>269</v>
      </c>
    </row>
    <row r="55" spans="1:3" ht="60.75" thickBot="1" x14ac:dyDescent="0.3">
      <c r="A55" s="30">
        <f>DATE(YEAR(A53),MONTH(A53),DAY(A53))</f>
        <v>43919</v>
      </c>
      <c r="B55" s="5" t="s">
        <v>270</v>
      </c>
      <c r="C55" s="29" t="s">
        <v>362</v>
      </c>
    </row>
    <row r="56" spans="1:3" ht="60.75" thickBot="1" x14ac:dyDescent="0.3">
      <c r="A56" s="30">
        <f>DATE(YEAR(A53),MONTH(A53),DAY(A53))</f>
        <v>43919</v>
      </c>
      <c r="B56" s="5" t="s">
        <v>197</v>
      </c>
      <c r="C56" s="29" t="s">
        <v>271</v>
      </c>
    </row>
    <row r="57" spans="1:3" ht="45.75" thickBot="1" x14ac:dyDescent="0.3">
      <c r="A57" s="30">
        <f>DATE(YEAR(A41),MONTH(A41),DAY(A41)+14)</f>
        <v>43921</v>
      </c>
      <c r="B57" s="5" t="s">
        <v>133</v>
      </c>
      <c r="C57" s="29" t="s">
        <v>155</v>
      </c>
    </row>
    <row r="58" spans="1:3" ht="75.75" thickBot="1" x14ac:dyDescent="0.3">
      <c r="A58" s="30">
        <f>DATE(YEAR(A41),MONTH(A41),DAY(A41)+15)</f>
        <v>43922</v>
      </c>
      <c r="B58" s="7" t="s">
        <v>130</v>
      </c>
      <c r="C58" s="38" t="s">
        <v>272</v>
      </c>
    </row>
    <row r="59" spans="1:3" ht="60.75" thickBot="1" x14ac:dyDescent="0.3">
      <c r="A59" s="30">
        <f>DATE(YEAR(A53),MONTH(A53),DAY(A53)+7)</f>
        <v>43926</v>
      </c>
      <c r="B59" s="5" t="s">
        <v>198</v>
      </c>
      <c r="C59" s="29" t="s">
        <v>156</v>
      </c>
    </row>
    <row r="60" spans="1:3" ht="75.75" thickBot="1" x14ac:dyDescent="0.3">
      <c r="A60" s="30">
        <f>DATE(YEAR(A65),MONTH(A65),DAY(A65)-14)</f>
        <v>43927</v>
      </c>
      <c r="B60" s="5" t="s">
        <v>79</v>
      </c>
      <c r="C60" s="29" t="s">
        <v>273</v>
      </c>
    </row>
    <row r="61" spans="1:3" ht="75.75" thickBot="1" x14ac:dyDescent="0.3">
      <c r="A61" s="30">
        <f>DATE(YEAR(A65),MONTH(A65),DAY(A65)-10)</f>
        <v>43931</v>
      </c>
      <c r="B61" s="5" t="s">
        <v>275</v>
      </c>
      <c r="C61" s="29" t="s">
        <v>276</v>
      </c>
    </row>
    <row r="62" spans="1:3" ht="75.75" thickBot="1" x14ac:dyDescent="0.3">
      <c r="A62" s="30">
        <f>DATE(YEAR(A65),MONTH(A65),DAY(A65)-7)</f>
        <v>43934</v>
      </c>
      <c r="B62" s="5" t="s">
        <v>111</v>
      </c>
      <c r="C62" s="29" t="s">
        <v>278</v>
      </c>
    </row>
    <row r="63" spans="1:3" ht="60.75" thickBot="1" x14ac:dyDescent="0.3">
      <c r="A63" s="30">
        <f>DATE(YEAR(A41),MONTH(A41),DAY(A41)+30)</f>
        <v>43937</v>
      </c>
      <c r="B63" s="5" t="s">
        <v>274</v>
      </c>
      <c r="C63" s="29" t="s">
        <v>157</v>
      </c>
    </row>
    <row r="64" spans="1:3" ht="75.75" thickBot="1" x14ac:dyDescent="0.3">
      <c r="A64" s="30">
        <f>DATE(YEAR(A59),MONTH(A59),DAY(A59)+15)</f>
        <v>43941</v>
      </c>
      <c r="B64" s="5" t="s">
        <v>277</v>
      </c>
      <c r="C64" s="29" t="s">
        <v>199</v>
      </c>
    </row>
    <row r="65" spans="1:3" ht="45.75" thickBot="1" x14ac:dyDescent="0.3">
      <c r="A65" s="30">
        <f>DATE(YEAR(A127),MONTH(A127),DAY(A127)-120)</f>
        <v>43941</v>
      </c>
      <c r="B65" s="5" t="s">
        <v>112</v>
      </c>
      <c r="C65" s="29" t="s">
        <v>279</v>
      </c>
    </row>
    <row r="66" spans="1:3" ht="45.75" thickBot="1" x14ac:dyDescent="0.3">
      <c r="A66" s="30">
        <f>DATE(YEAR(A127),MONTH(A127),DAY(A127)-116)</f>
        <v>43945</v>
      </c>
      <c r="B66" s="5" t="s">
        <v>113</v>
      </c>
      <c r="C66" s="29" t="s">
        <v>159</v>
      </c>
    </row>
    <row r="67" spans="1:3" ht="75.75" thickBot="1" x14ac:dyDescent="0.3">
      <c r="A67" s="30">
        <f>DATE(YEAR(A57),MONTH(A57),DAY(A57)+30)</f>
        <v>43951</v>
      </c>
      <c r="B67" s="5" t="s">
        <v>280</v>
      </c>
      <c r="C67" s="29" t="s">
        <v>281</v>
      </c>
    </row>
    <row r="68" spans="1:3" ht="75.75" thickBot="1" x14ac:dyDescent="0.3">
      <c r="A68" s="30">
        <f>DATE(YEAR(A57),MONTH(A57),DAY(A57)+30)</f>
        <v>43951</v>
      </c>
      <c r="B68" s="5" t="s">
        <v>134</v>
      </c>
      <c r="C68" s="29" t="s">
        <v>281</v>
      </c>
    </row>
    <row r="69" spans="1:3" ht="75.75" thickBot="1" x14ac:dyDescent="0.3">
      <c r="A69" s="30">
        <f>DATE(YEAR(A66),MONTH(A66),DAY(A66)+7)</f>
        <v>43952</v>
      </c>
      <c r="B69" s="5" t="s">
        <v>283</v>
      </c>
      <c r="C69" s="29" t="s">
        <v>158</v>
      </c>
    </row>
    <row r="70" spans="1:3" ht="30.75" thickBot="1" x14ac:dyDescent="0.3">
      <c r="A70" s="30">
        <f>DATE(YEAR(A187),MONTH(A187),DAY(A187)-180)</f>
        <v>43958</v>
      </c>
      <c r="B70" s="5" t="s">
        <v>282</v>
      </c>
      <c r="C70" s="29" t="s">
        <v>160</v>
      </c>
    </row>
    <row r="71" spans="1:3" ht="90.75" thickBot="1" x14ac:dyDescent="0.3">
      <c r="A71" s="30">
        <f>DATE(YEAR(A78),MONTH(A78),DAY(A78)-28)</f>
        <v>43962</v>
      </c>
      <c r="B71" s="5" t="s">
        <v>287</v>
      </c>
      <c r="C71" s="29" t="s">
        <v>214</v>
      </c>
    </row>
    <row r="72" spans="1:3" ht="75.75" thickBot="1" x14ac:dyDescent="0.3">
      <c r="A72" s="30">
        <f>DATE(YEAR(A66),MONTH(A66),DAY(A66)+20)</f>
        <v>43965</v>
      </c>
      <c r="B72" s="5" t="s">
        <v>285</v>
      </c>
      <c r="C72" s="29" t="s">
        <v>161</v>
      </c>
    </row>
    <row r="73" spans="1:3" ht="75.75" thickBot="1" x14ac:dyDescent="0.3">
      <c r="A73" s="30">
        <f>DATE(YEAR(A57),MONTH(A57),DAY(A57)+45)</f>
        <v>43966</v>
      </c>
      <c r="B73" s="5" t="s">
        <v>132</v>
      </c>
      <c r="C73" s="29" t="s">
        <v>284</v>
      </c>
    </row>
    <row r="74" spans="1:3" ht="30.75" thickBot="1" x14ac:dyDescent="0.3">
      <c r="A74" s="30">
        <f>DATE(YEAR(A127),MONTH(A127),DAY(A127)-90)</f>
        <v>43971</v>
      </c>
      <c r="B74" s="5" t="s">
        <v>11</v>
      </c>
      <c r="C74" s="29" t="s">
        <v>286</v>
      </c>
    </row>
    <row r="75" spans="1:3" ht="90.75" thickBot="1" x14ac:dyDescent="0.3">
      <c r="A75" s="30">
        <f>DATE(YEAR(A78),MONTH(A78),DAY(A78)-14)</f>
        <v>43976</v>
      </c>
      <c r="B75" s="5" t="s">
        <v>288</v>
      </c>
      <c r="C75" s="29" t="s">
        <v>215</v>
      </c>
    </row>
    <row r="76" spans="1:3" ht="90.75" thickBot="1" x14ac:dyDescent="0.3">
      <c r="A76" s="30">
        <f>DATE(YEAR(A78),MONTH(A78),DAY(A78)-10)</f>
        <v>43980</v>
      </c>
      <c r="B76" s="5" t="s">
        <v>289</v>
      </c>
      <c r="C76" s="29" t="s">
        <v>216</v>
      </c>
    </row>
    <row r="77" spans="1:3" ht="75.75" thickBot="1" x14ac:dyDescent="0.3">
      <c r="A77" s="30">
        <f>DATE(YEAR(A78),MONTH(A78),DAY(A78)-7)</f>
        <v>43983</v>
      </c>
      <c r="B77" s="5" t="s">
        <v>290</v>
      </c>
      <c r="C77" s="29" t="s">
        <v>162</v>
      </c>
    </row>
    <row r="78" spans="1:3" ht="60.75" thickBot="1" x14ac:dyDescent="0.3">
      <c r="A78" s="30">
        <f>DATE(YEAR(A127),MONTH(A127),DAY(A127)-71)</f>
        <v>43990</v>
      </c>
      <c r="B78" s="5" t="s">
        <v>291</v>
      </c>
      <c r="C78" s="29" t="s">
        <v>292</v>
      </c>
    </row>
    <row r="79" spans="1:3" ht="60.75" thickBot="1" x14ac:dyDescent="0.3">
      <c r="A79" s="30">
        <f>DATE(YEAR(A127),MONTH(A127),DAY(A127)-67)</f>
        <v>43994</v>
      </c>
      <c r="B79" s="5" t="s">
        <v>363</v>
      </c>
      <c r="C79" s="29" t="s">
        <v>293</v>
      </c>
    </row>
    <row r="80" spans="1:3" ht="75.75" thickBot="1" x14ac:dyDescent="0.3">
      <c r="A80" s="30">
        <f>DATE(YEAR(A79),MONTH(A79),DAY(A79)+1)</f>
        <v>43995</v>
      </c>
      <c r="B80" s="5" t="s">
        <v>63</v>
      </c>
      <c r="C80" s="29" t="s">
        <v>163</v>
      </c>
    </row>
    <row r="81" spans="1:3" ht="75.75" thickBot="1" x14ac:dyDescent="0.3">
      <c r="A81" s="30">
        <f>DATE(YEAR(A127),MONTH(A127),DAY(A127)-60)</f>
        <v>44001</v>
      </c>
      <c r="B81" s="8" t="s">
        <v>294</v>
      </c>
      <c r="C81" s="29" t="s">
        <v>164</v>
      </c>
    </row>
    <row r="82" spans="1:3" ht="75.75" thickBot="1" x14ac:dyDescent="0.3">
      <c r="A82" s="30">
        <f>DATE(YEAR(A79),MONTH(A79),DAY(A79)+7)</f>
        <v>44001</v>
      </c>
      <c r="B82" s="5" t="s">
        <v>295</v>
      </c>
      <c r="C82" s="29" t="s">
        <v>165</v>
      </c>
    </row>
    <row r="83" spans="1:3" ht="45.75" thickBot="1" x14ac:dyDescent="0.3">
      <c r="A83" s="30">
        <f>DATE(YEAR(A127),MONTH(A127),DAY(A127)-56)</f>
        <v>44005</v>
      </c>
      <c r="B83" s="5" t="s">
        <v>224</v>
      </c>
      <c r="C83" s="29" t="s">
        <v>232</v>
      </c>
    </row>
    <row r="84" spans="1:3" ht="75.75" thickBot="1" x14ac:dyDescent="0.3">
      <c r="A84" s="30">
        <f>DATE(YEAR(A114),MONTH(A114),DAY(A114)-45)</f>
        <v>44006</v>
      </c>
      <c r="B84" s="5" t="s">
        <v>296</v>
      </c>
      <c r="C84" s="29" t="s">
        <v>297</v>
      </c>
    </row>
    <row r="85" spans="1:3" ht="45.75" thickBot="1" x14ac:dyDescent="0.3">
      <c r="A85" s="30">
        <f>DATE(YEAR(A127),MONTH(A127),DAY(A127)-49)</f>
        <v>44012</v>
      </c>
      <c r="B85" s="5" t="s">
        <v>225</v>
      </c>
      <c r="C85" s="29" t="s">
        <v>298</v>
      </c>
    </row>
    <row r="86" spans="1:3" ht="90.75" thickBot="1" x14ac:dyDescent="0.3">
      <c r="A86" s="30">
        <f>DATE(YEAR(A79),MONTH(A79),DAY(A79)+20)</f>
        <v>44014</v>
      </c>
      <c r="B86" s="5" t="s">
        <v>299</v>
      </c>
      <c r="C86" s="29" t="s">
        <v>161</v>
      </c>
    </row>
    <row r="87" spans="1:3" ht="45.75" thickBot="1" x14ac:dyDescent="0.3">
      <c r="A87" s="30">
        <f>DATE(YEAR(A127),MONTH(A127),DAY(A127)-45)</f>
        <v>44016</v>
      </c>
      <c r="B87" s="5" t="s">
        <v>12</v>
      </c>
      <c r="C87" s="29" t="s">
        <v>166</v>
      </c>
    </row>
    <row r="88" spans="1:3" ht="60.75" thickBot="1" x14ac:dyDescent="0.3">
      <c r="A88" s="30">
        <f>DATE(YEAR(A127),MONTH(A127),DAY(A127)-43)</f>
        <v>44018</v>
      </c>
      <c r="B88" s="5" t="s">
        <v>49</v>
      </c>
      <c r="C88" s="29" t="s">
        <v>68</v>
      </c>
    </row>
    <row r="89" spans="1:3" ht="60.75" thickBot="1" x14ac:dyDescent="0.3">
      <c r="A89" s="30">
        <f>DATE(YEAR(A127),MONTH(A127),DAY(A127)-40)</f>
        <v>44021</v>
      </c>
      <c r="B89" s="5" t="s">
        <v>390</v>
      </c>
      <c r="C89" s="29" t="s">
        <v>387</v>
      </c>
    </row>
    <row r="90" spans="1:3" ht="60.75" thickBot="1" x14ac:dyDescent="0.3">
      <c r="A90" s="30">
        <f>DATE(YEAR(A79),MONTH(A79),DAY(A79)+30)</f>
        <v>44024</v>
      </c>
      <c r="B90" s="5" t="s">
        <v>300</v>
      </c>
      <c r="C90" s="29" t="s">
        <v>167</v>
      </c>
    </row>
    <row r="91" spans="1:3" ht="75.75" thickBot="1" x14ac:dyDescent="0.3">
      <c r="A91" s="30" t="s">
        <v>405</v>
      </c>
      <c r="B91" s="5" t="s">
        <v>406</v>
      </c>
      <c r="C91" s="29" t="s">
        <v>407</v>
      </c>
    </row>
    <row r="92" spans="1:3" ht="105.75" thickBot="1" x14ac:dyDescent="0.3">
      <c r="A92" s="30" t="s">
        <v>405</v>
      </c>
      <c r="B92" s="5" t="s">
        <v>408</v>
      </c>
      <c r="C92" s="29" t="s">
        <v>407</v>
      </c>
    </row>
    <row r="93" spans="1:3" ht="60.75" thickBot="1" x14ac:dyDescent="0.3">
      <c r="A93" s="30">
        <f>DATE(YEAR(A127),MONTH(A127),DAY(A127)-33)</f>
        <v>44028</v>
      </c>
      <c r="B93" s="5" t="s">
        <v>391</v>
      </c>
      <c r="C93" s="29" t="s">
        <v>387</v>
      </c>
    </row>
    <row r="94" spans="1:3" ht="60.75" thickBot="1" x14ac:dyDescent="0.3">
      <c r="A94" s="30">
        <f>DATE(YEAR(A127),MONTH(A127),DAY(A127)-30)</f>
        <v>44031</v>
      </c>
      <c r="B94" s="5" t="s">
        <v>71</v>
      </c>
      <c r="C94" s="29" t="s">
        <v>168</v>
      </c>
    </row>
    <row r="95" spans="1:3" ht="45.75" thickBot="1" x14ac:dyDescent="0.3">
      <c r="A95" s="30">
        <f>DATE(YEAR(A127),MONTH(A127),DAY(A127)-30)</f>
        <v>44031</v>
      </c>
      <c r="B95" s="5" t="s">
        <v>50</v>
      </c>
      <c r="C95" s="29" t="s">
        <v>170</v>
      </c>
    </row>
    <row r="96" spans="1:3" ht="90.75" thickBot="1" x14ac:dyDescent="0.3">
      <c r="A96" s="30">
        <f>DATE(YEAR(A127),MONTH(A127),DAY(A127)-29)</f>
        <v>44032</v>
      </c>
      <c r="B96" s="5" t="s">
        <v>47</v>
      </c>
      <c r="C96" s="29" t="s">
        <v>169</v>
      </c>
    </row>
    <row r="97" spans="1:3" ht="75.75" thickBot="1" x14ac:dyDescent="0.3">
      <c r="A97" s="30">
        <f>DATE(YEAR(A114),MONTH(A114),DAY(A114)-15)</f>
        <v>44036</v>
      </c>
      <c r="B97" s="5" t="s">
        <v>34</v>
      </c>
      <c r="C97" s="29" t="s">
        <v>301</v>
      </c>
    </row>
    <row r="98" spans="1:3" ht="75.75" thickBot="1" x14ac:dyDescent="0.3">
      <c r="A98" s="30">
        <f>DATE(YEAR(A114),MONTH(A114),DAY(A114)-14)</f>
        <v>44037</v>
      </c>
      <c r="B98" s="5" t="s">
        <v>51</v>
      </c>
      <c r="C98" s="29" t="s">
        <v>302</v>
      </c>
    </row>
    <row r="99" spans="1:3" ht="30.75" thickBot="1" x14ac:dyDescent="0.3">
      <c r="A99" s="30">
        <f>DATE(YEAR(A127),MONTH(A127),DAY(A127)-22)</f>
        <v>44039</v>
      </c>
      <c r="B99" s="5" t="s">
        <v>398</v>
      </c>
      <c r="C99" s="29" t="s">
        <v>397</v>
      </c>
    </row>
    <row r="100" spans="1:3" ht="75.75" thickBot="1" x14ac:dyDescent="0.3">
      <c r="A100" s="30">
        <f>DATE(YEAR(A114),MONTH(A114),DAY(A114)-10)</f>
        <v>44041</v>
      </c>
      <c r="B100" s="5" t="s">
        <v>118</v>
      </c>
      <c r="C100" s="29" t="s">
        <v>144</v>
      </c>
    </row>
    <row r="101" spans="1:3" ht="30.75" thickBot="1" x14ac:dyDescent="0.3">
      <c r="A101" s="30">
        <f>DATE(YEAR(A127),MONTH(A127),DAY(A127)-20)</f>
        <v>44041</v>
      </c>
      <c r="B101" s="5" t="s">
        <v>87</v>
      </c>
      <c r="C101" s="29" t="s">
        <v>172</v>
      </c>
    </row>
    <row r="102" spans="1:3" ht="45.75" thickBot="1" x14ac:dyDescent="0.3">
      <c r="A102" s="30" t="s">
        <v>7</v>
      </c>
      <c r="B102" s="5" t="s">
        <v>73</v>
      </c>
      <c r="C102" s="29" t="s">
        <v>226</v>
      </c>
    </row>
    <row r="103" spans="1:3" ht="45.75" thickBot="1" x14ac:dyDescent="0.3">
      <c r="A103" s="30">
        <v>44043</v>
      </c>
      <c r="B103" s="5" t="s">
        <v>35</v>
      </c>
      <c r="C103" s="29" t="s">
        <v>171</v>
      </c>
    </row>
    <row r="104" spans="1:3" ht="60.75" thickBot="1" x14ac:dyDescent="0.3">
      <c r="A104" s="30">
        <f>DATE(YEAR(A114),MONTH(A114),DAY(A114)-7)</f>
        <v>44044</v>
      </c>
      <c r="B104" s="5" t="s">
        <v>86</v>
      </c>
      <c r="C104" s="29" t="s">
        <v>307</v>
      </c>
    </row>
    <row r="105" spans="1:3" ht="45.75" thickBot="1" x14ac:dyDescent="0.3">
      <c r="A105" s="30">
        <f>DATE(YEAR(A187),MONTH(A187)-3,DAY(A187))</f>
        <v>44046</v>
      </c>
      <c r="B105" s="5" t="s">
        <v>303</v>
      </c>
      <c r="C105" s="29" t="s">
        <v>304</v>
      </c>
    </row>
    <row r="106" spans="1:3" ht="30.75" thickBot="1" x14ac:dyDescent="0.3">
      <c r="A106" s="30">
        <f>DATE(YEAR(A127),MONTH(A127),DAY(A127)-15)</f>
        <v>44046</v>
      </c>
      <c r="B106" s="5" t="s">
        <v>427</v>
      </c>
      <c r="C106" s="29" t="s">
        <v>421</v>
      </c>
    </row>
    <row r="107" spans="1:3" ht="30.75" thickBot="1" x14ac:dyDescent="0.3">
      <c r="A107" s="30">
        <f>DATE(YEAR(A127),MONTH(A127),DAY(A127)-14)</f>
        <v>44047</v>
      </c>
      <c r="B107" s="5" t="s">
        <v>72</v>
      </c>
      <c r="C107" s="29" t="s">
        <v>145</v>
      </c>
    </row>
    <row r="108" spans="1:3" ht="30.75" thickBot="1" x14ac:dyDescent="0.3">
      <c r="A108" s="30">
        <f>DATE(YEAR(A127),MONTH(A127),DAY(A127)-14)</f>
        <v>44047</v>
      </c>
      <c r="B108" s="5" t="s">
        <v>427</v>
      </c>
      <c r="C108" s="29" t="s">
        <v>422</v>
      </c>
    </row>
    <row r="109" spans="1:3" ht="30.75" thickBot="1" x14ac:dyDescent="0.3">
      <c r="A109" s="30">
        <f>DATE(YEAR(A187),MONTH(A187),DAY(A187)-90)</f>
        <v>44048</v>
      </c>
      <c r="B109" s="5" t="s">
        <v>305</v>
      </c>
      <c r="C109" s="29" t="s">
        <v>306</v>
      </c>
    </row>
    <row r="110" spans="1:3" ht="45.75" thickBot="1" x14ac:dyDescent="0.3">
      <c r="A110" s="30">
        <f>DATE(YEAR(A187),MONTH(A187),DAY(A187)-90)</f>
        <v>44048</v>
      </c>
      <c r="B110" s="5" t="s">
        <v>13</v>
      </c>
      <c r="C110" s="29" t="s">
        <v>222</v>
      </c>
    </row>
    <row r="111" spans="1:3" ht="30.75" thickBot="1" x14ac:dyDescent="0.3">
      <c r="A111" s="30">
        <f>DATE(YEAR(A127),MONTH(A127),DAY(A127)-13)</f>
        <v>44048</v>
      </c>
      <c r="B111" s="5" t="s">
        <v>427</v>
      </c>
      <c r="C111" s="29" t="s">
        <v>423</v>
      </c>
    </row>
    <row r="112" spans="1:3" ht="30.75" thickBot="1" x14ac:dyDescent="0.3">
      <c r="A112" s="30">
        <f>DATE(YEAR(A127),MONTH(A127),DAY(A127)-12)</f>
        <v>44049</v>
      </c>
      <c r="B112" s="5" t="s">
        <v>427</v>
      </c>
      <c r="C112" s="29" t="s">
        <v>424</v>
      </c>
    </row>
    <row r="113" spans="1:3" ht="30.75" thickBot="1" x14ac:dyDescent="0.3">
      <c r="A113" s="30">
        <f>DATE(YEAR(A127),MONTH(A127),DAY(A127)-11)</f>
        <v>44050</v>
      </c>
      <c r="B113" s="5" t="s">
        <v>427</v>
      </c>
      <c r="C113" s="29" t="s">
        <v>425</v>
      </c>
    </row>
    <row r="114" spans="1:3" ht="45.75" thickBot="1" x14ac:dyDescent="0.3">
      <c r="A114" s="30">
        <f>DATE(YEAR(A127),MONTH(A127),DAY(A127)-10)</f>
        <v>44051</v>
      </c>
      <c r="B114" s="5" t="s">
        <v>115</v>
      </c>
      <c r="C114" s="29" t="s">
        <v>173</v>
      </c>
    </row>
    <row r="115" spans="1:3" ht="45.75" thickBot="1" x14ac:dyDescent="0.3">
      <c r="A115" s="30">
        <f>DATE(YEAR(A127),MONTH(A127),DAY(A127)-10)</f>
        <v>44051</v>
      </c>
      <c r="B115" s="5" t="s">
        <v>14</v>
      </c>
      <c r="C115" s="29" t="s">
        <v>383</v>
      </c>
    </row>
    <row r="116" spans="1:3" ht="75.75" thickBot="1" x14ac:dyDescent="0.3">
      <c r="A116" s="30">
        <f>DATE(YEAR(A114),MONTH(A114),DAY(A114)+1)</f>
        <v>44052</v>
      </c>
      <c r="B116" s="5" t="s">
        <v>52</v>
      </c>
      <c r="C116" s="29" t="s">
        <v>174</v>
      </c>
    </row>
    <row r="117" spans="1:3" ht="45.75" thickBot="1" x14ac:dyDescent="0.3">
      <c r="A117" s="30">
        <f>DATE(YEAR(A127),MONTH(A127),DAY(A127)-9)</f>
        <v>44052</v>
      </c>
      <c r="B117" s="5" t="s">
        <v>308</v>
      </c>
      <c r="C117" s="29" t="s">
        <v>434</v>
      </c>
    </row>
    <row r="118" spans="1:3" ht="30.75" thickBot="1" x14ac:dyDescent="0.3">
      <c r="A118" s="30">
        <f>DATE(YEAR(A127),MONTH(A127),DAY(A127)-8)</f>
        <v>44053</v>
      </c>
      <c r="B118" s="5" t="s">
        <v>119</v>
      </c>
      <c r="C118" s="29" t="s">
        <v>384</v>
      </c>
    </row>
    <row r="119" spans="1:3" ht="45.75" thickBot="1" x14ac:dyDescent="0.3">
      <c r="A119" s="30">
        <f>DATE(YEAR(A127),MONTH(A127),DAY(A127)-7)</f>
        <v>44054</v>
      </c>
      <c r="B119" s="5" t="s">
        <v>88</v>
      </c>
      <c r="C119" s="29" t="s">
        <v>175</v>
      </c>
    </row>
    <row r="120" spans="1:3" ht="45.75" thickBot="1" x14ac:dyDescent="0.3">
      <c r="A120" s="30">
        <f>DATE(YEAR(A127),MONTH(A127),DAY(A127)-7)</f>
        <v>44054</v>
      </c>
      <c r="B120" s="5" t="s">
        <v>36</v>
      </c>
      <c r="C120" s="29" t="s">
        <v>176</v>
      </c>
    </row>
    <row r="121" spans="1:3" ht="120.75" thickBot="1" x14ac:dyDescent="0.3">
      <c r="A121" s="30">
        <f>DATE(YEAR(A127),MONTH(A127),DAY(A127)-4)</f>
        <v>44057</v>
      </c>
      <c r="B121" s="8" t="s">
        <v>309</v>
      </c>
      <c r="C121" s="29" t="s">
        <v>310</v>
      </c>
    </row>
    <row r="122" spans="1:3" ht="30.75" thickBot="1" x14ac:dyDescent="0.3">
      <c r="A122" s="30">
        <f>DATE(YEAR(A127),MONTH(A127),DAY(A127)-3)</f>
        <v>44058</v>
      </c>
      <c r="B122" s="5" t="s">
        <v>89</v>
      </c>
      <c r="C122" s="29" t="s">
        <v>311</v>
      </c>
    </row>
    <row r="123" spans="1:3" ht="30.75" thickBot="1" x14ac:dyDescent="0.3">
      <c r="A123" s="30">
        <f>DATE(YEAR(A127),MONTH(A127),DAY(A127)-2)</f>
        <v>44059</v>
      </c>
      <c r="B123" s="5" t="s">
        <v>427</v>
      </c>
      <c r="C123" s="29" t="s">
        <v>256</v>
      </c>
    </row>
    <row r="124" spans="1:3" ht="60.75" thickBot="1" x14ac:dyDescent="0.3">
      <c r="A124" s="30">
        <f>DATE(YEAR(A123),MONTH(A123),DAY(A123)+1)</f>
        <v>44060</v>
      </c>
      <c r="B124" s="5" t="s">
        <v>313</v>
      </c>
      <c r="C124" s="29" t="s">
        <v>177</v>
      </c>
    </row>
    <row r="125" spans="1:3" ht="45.75" thickBot="1" x14ac:dyDescent="0.3">
      <c r="A125" s="30">
        <f>DATE(YEAR(A127),MONTH(A127),DAY(A127)-1)</f>
        <v>44060</v>
      </c>
      <c r="B125" s="5" t="s">
        <v>314</v>
      </c>
      <c r="C125" s="29" t="s">
        <v>315</v>
      </c>
    </row>
    <row r="126" spans="1:3" ht="75.75" thickBot="1" x14ac:dyDescent="0.3">
      <c r="A126" s="30">
        <f>DATE(YEAR(A127),MONTH(A127),DAY(A127)-1)</f>
        <v>44060</v>
      </c>
      <c r="B126" s="5" t="s">
        <v>15</v>
      </c>
      <c r="C126" s="29" t="s">
        <v>178</v>
      </c>
    </row>
    <row r="127" spans="1:3" ht="30.75" thickBot="1" x14ac:dyDescent="0.3">
      <c r="A127" s="37">
        <f>DATE(YEAR(A187),MONTH(A187),DAY(A187)-77)</f>
        <v>44061</v>
      </c>
      <c r="B127" s="11" t="s">
        <v>121</v>
      </c>
      <c r="C127" s="39" t="s">
        <v>404</v>
      </c>
    </row>
    <row r="128" spans="1:3" ht="105.75" thickBot="1" x14ac:dyDescent="0.3">
      <c r="A128" s="40">
        <f>DATE(YEAR(A127),MONTH(A127),DAY(A127))</f>
        <v>44061</v>
      </c>
      <c r="B128" s="5" t="s">
        <v>53</v>
      </c>
      <c r="C128" s="29" t="s">
        <v>179</v>
      </c>
    </row>
    <row r="129" spans="1:3" ht="45.75" thickBot="1" x14ac:dyDescent="0.3">
      <c r="A129" s="30">
        <f>DATE(YEAR(A127),MONTH(A127),DAY(A127))</f>
        <v>44061</v>
      </c>
      <c r="B129" s="5" t="s">
        <v>16</v>
      </c>
      <c r="C129" s="29" t="s">
        <v>180</v>
      </c>
    </row>
    <row r="130" spans="1:3" ht="60.75" thickBot="1" x14ac:dyDescent="0.3">
      <c r="A130" s="30">
        <f>DATE(YEAR(A127),MONTH(A127),DAY(A127))</f>
        <v>44061</v>
      </c>
      <c r="B130" s="5" t="s">
        <v>263</v>
      </c>
      <c r="C130" s="29" t="s">
        <v>316</v>
      </c>
    </row>
    <row r="131" spans="1:3" ht="45.75" thickBot="1" x14ac:dyDescent="0.3">
      <c r="A131" s="30">
        <f>DATE(YEAR(A127),MONTH(A127),DAY(A127))</f>
        <v>44061</v>
      </c>
      <c r="B131" s="5" t="s">
        <v>364</v>
      </c>
      <c r="C131" s="29" t="s">
        <v>317</v>
      </c>
    </row>
    <row r="132" spans="1:3" ht="60.75" thickBot="1" x14ac:dyDescent="0.3">
      <c r="A132" s="30">
        <f>DATE(YEAR(A127),MONTH(A127),DAY(A127))</f>
        <v>44061</v>
      </c>
      <c r="B132" s="5" t="s">
        <v>409</v>
      </c>
      <c r="C132" s="29" t="s">
        <v>411</v>
      </c>
    </row>
    <row r="133" spans="1:3" ht="90.75" thickBot="1" x14ac:dyDescent="0.3">
      <c r="A133" s="30">
        <f>DATE(YEAR(A127),MONTH(A127),DAY(A127))</f>
        <v>44061</v>
      </c>
      <c r="B133" s="5" t="s">
        <v>410</v>
      </c>
      <c r="C133" s="29" t="s">
        <v>411</v>
      </c>
    </row>
    <row r="134" spans="1:3" ht="30.75" thickBot="1" x14ac:dyDescent="0.3">
      <c r="A134" s="30">
        <f>DATE(YEAR(A127),MONTH(A127),DAY(A127)+1)</f>
        <v>44062</v>
      </c>
      <c r="B134" s="5" t="s">
        <v>195</v>
      </c>
      <c r="C134" s="29" t="s">
        <v>181</v>
      </c>
    </row>
    <row r="135" spans="1:3" ht="30.75" thickBot="1" x14ac:dyDescent="0.3">
      <c r="A135" s="30">
        <f>DATE(YEAR(A127),MONTH(A127),DAY(A127)+2)</f>
        <v>44063</v>
      </c>
      <c r="B135" s="5" t="s">
        <v>74</v>
      </c>
      <c r="C135" s="29" t="s">
        <v>400</v>
      </c>
    </row>
    <row r="136" spans="1:3" ht="60.75" thickBot="1" x14ac:dyDescent="0.3">
      <c r="A136" s="30">
        <f>DATE(YEAR(A127),MONTH(A127),DAY(A127)+2)</f>
        <v>44063</v>
      </c>
      <c r="B136" s="8" t="s">
        <v>381</v>
      </c>
      <c r="C136" s="29" t="s">
        <v>182</v>
      </c>
    </row>
    <row r="137" spans="1:3" ht="45.75" thickBot="1" x14ac:dyDescent="0.3">
      <c r="A137" s="30">
        <f>DATE(YEAR(A127),MONTH(A127),DAY(A127)+3)</f>
        <v>44064</v>
      </c>
      <c r="B137" s="5" t="s">
        <v>32</v>
      </c>
      <c r="C137" s="29" t="s">
        <v>318</v>
      </c>
    </row>
    <row r="138" spans="1:3" ht="45.75" thickBot="1" x14ac:dyDescent="0.3">
      <c r="A138" s="30">
        <f>DATE(YEAR(A127),MONTH(A127),DAY(A127)+5)</f>
        <v>44066</v>
      </c>
      <c r="B138" s="5" t="s">
        <v>37</v>
      </c>
      <c r="C138" s="29" t="s">
        <v>319</v>
      </c>
    </row>
    <row r="139" spans="1:3" ht="60.75" thickBot="1" x14ac:dyDescent="0.3">
      <c r="A139" s="30" t="s">
        <v>116</v>
      </c>
      <c r="B139" s="5" t="s">
        <v>25</v>
      </c>
      <c r="C139" s="29" t="s">
        <v>312</v>
      </c>
    </row>
    <row r="140" spans="1:3" ht="45.75" thickBot="1" x14ac:dyDescent="0.3">
      <c r="A140" s="30">
        <f>DATE(YEAR(A127),MONTH(A127),DAY(A127)+7)</f>
        <v>44068</v>
      </c>
      <c r="B140" s="5" t="s">
        <v>17</v>
      </c>
      <c r="C140" s="29" t="s">
        <v>321</v>
      </c>
    </row>
    <row r="141" spans="1:3" ht="60.75" thickBot="1" x14ac:dyDescent="0.3">
      <c r="A141" s="30">
        <f>DATE(YEAR(A127),MONTH(A127),DAY(A127)+7)</f>
        <v>44068</v>
      </c>
      <c r="B141" s="5" t="s">
        <v>320</v>
      </c>
      <c r="C141" s="29" t="s">
        <v>365</v>
      </c>
    </row>
    <row r="142" spans="1:3" ht="45.75" thickBot="1" x14ac:dyDescent="0.3">
      <c r="A142" s="30">
        <f>DATE(YEAR(A127),MONTH(A127),DAY(A127)+7)</f>
        <v>44068</v>
      </c>
      <c r="B142" s="5" t="s">
        <v>324</v>
      </c>
      <c r="C142" s="29" t="s">
        <v>366</v>
      </c>
    </row>
    <row r="143" spans="1:3" ht="60.75" thickBot="1" x14ac:dyDescent="0.3">
      <c r="A143" s="30">
        <f>DATE(YEAR(A140),MONTH(A140),DAY(A140))</f>
        <v>44068</v>
      </c>
      <c r="B143" s="5" t="s">
        <v>322</v>
      </c>
      <c r="C143" s="29" t="s">
        <v>323</v>
      </c>
    </row>
    <row r="144" spans="1:3" ht="30.75" thickBot="1" x14ac:dyDescent="0.3">
      <c r="A144" s="30">
        <f>DATE(YEAR(A127),MONTH(A127),DAY(A127)+9)</f>
        <v>44070</v>
      </c>
      <c r="B144" s="5" t="s">
        <v>325</v>
      </c>
      <c r="C144" s="29" t="s">
        <v>326</v>
      </c>
    </row>
    <row r="145" spans="1:3" ht="75.75" thickBot="1" x14ac:dyDescent="0.3">
      <c r="A145" s="30">
        <f>DATE(YEAR(A140),MONTH(A140),DAY(A140)+7)</f>
        <v>44075</v>
      </c>
      <c r="B145" s="5" t="s">
        <v>198</v>
      </c>
      <c r="C145" s="29" t="s">
        <v>184</v>
      </c>
    </row>
    <row r="146" spans="1:3" ht="45.75" thickBot="1" x14ac:dyDescent="0.3">
      <c r="A146" s="30" t="s">
        <v>413</v>
      </c>
      <c r="B146" s="5" t="s">
        <v>412</v>
      </c>
      <c r="C146" s="29" t="s">
        <v>415</v>
      </c>
    </row>
    <row r="147" spans="1:3" ht="75.75" thickBot="1" x14ac:dyDescent="0.3">
      <c r="A147" s="30" t="s">
        <v>413</v>
      </c>
      <c r="B147" s="5" t="s">
        <v>414</v>
      </c>
      <c r="C147" s="29" t="s">
        <v>415</v>
      </c>
    </row>
    <row r="148" spans="1:3" ht="75.75" thickBot="1" x14ac:dyDescent="0.3">
      <c r="A148" s="30">
        <f>DATE(YEAR(A174),MONTH(A174),DAY(A174)-45)</f>
        <v>44083</v>
      </c>
      <c r="B148" s="5" t="s">
        <v>327</v>
      </c>
      <c r="C148" s="29" t="s">
        <v>328</v>
      </c>
    </row>
    <row r="149" spans="1:3" ht="75.75" thickBot="1" x14ac:dyDescent="0.3">
      <c r="A149" s="40">
        <f>DATE(YEAR(A145),MONTH(A145),DAY(A145)+15)</f>
        <v>44090</v>
      </c>
      <c r="B149" s="5" t="s">
        <v>329</v>
      </c>
      <c r="C149" s="29" t="s">
        <v>186</v>
      </c>
    </row>
    <row r="150" spans="1:3" ht="60.75" thickBot="1" x14ac:dyDescent="0.3">
      <c r="A150" s="30">
        <f>DATE(YEAR(A127),MONTH(A127),DAY(A127)+30)</f>
        <v>44091</v>
      </c>
      <c r="B150" s="5" t="s">
        <v>330</v>
      </c>
      <c r="C150" s="29" t="s">
        <v>187</v>
      </c>
    </row>
    <row r="151" spans="1:3" ht="60.75" thickBot="1" x14ac:dyDescent="0.3">
      <c r="A151" s="30">
        <f>DATE(YEAR(A187),MONTH(A187),DAY(A187)-45)</f>
        <v>44093</v>
      </c>
      <c r="B151" s="5" t="s">
        <v>38</v>
      </c>
      <c r="C151" s="29" t="s">
        <v>185</v>
      </c>
    </row>
    <row r="152" spans="1:3" ht="105.75" thickBot="1" x14ac:dyDescent="0.3">
      <c r="A152" s="30" t="s">
        <v>117</v>
      </c>
      <c r="B152" s="5" t="s">
        <v>26</v>
      </c>
      <c r="C152" s="29" t="s">
        <v>221</v>
      </c>
    </row>
    <row r="153" spans="1:3" ht="60.75" thickBot="1" x14ac:dyDescent="0.3">
      <c r="A153" s="30">
        <f>DATE(YEAR(A187),MONTH(A187),DAY(A187)-43)</f>
        <v>44095</v>
      </c>
      <c r="B153" s="5" t="s">
        <v>54</v>
      </c>
      <c r="C153" s="29" t="s">
        <v>231</v>
      </c>
    </row>
    <row r="154" spans="1:3" ht="60.75" thickBot="1" x14ac:dyDescent="0.3">
      <c r="A154" s="30">
        <f>DATE(YEAR(A187),MONTH(A187),DAY(A187)-40)</f>
        <v>44098</v>
      </c>
      <c r="B154" s="5" t="s">
        <v>392</v>
      </c>
      <c r="C154" s="29" t="s">
        <v>387</v>
      </c>
    </row>
    <row r="155" spans="1:3" ht="75.75" thickBot="1" x14ac:dyDescent="0.3">
      <c r="A155" s="30">
        <f>DATE(YEAR(A144),MONTH(A144),DAY(A144)+30)</f>
        <v>44100</v>
      </c>
      <c r="B155" s="5" t="s">
        <v>39</v>
      </c>
      <c r="C155" s="29" t="s">
        <v>331</v>
      </c>
    </row>
    <row r="156" spans="1:3" ht="75.75" thickBot="1" x14ac:dyDescent="0.3">
      <c r="A156" s="30">
        <f>DATE(YEAR(A144),MONTH(A144),DAY(A144)+30)</f>
        <v>44100</v>
      </c>
      <c r="B156" s="5" t="s">
        <v>67</v>
      </c>
      <c r="C156" s="29" t="s">
        <v>332</v>
      </c>
    </row>
    <row r="157" spans="1:3" ht="60.75" thickBot="1" x14ac:dyDescent="0.3">
      <c r="A157" s="30">
        <f>DATE(YEAR(A187),MONTH(A187),DAY(A187)-33)</f>
        <v>44105</v>
      </c>
      <c r="B157" s="5" t="s">
        <v>393</v>
      </c>
      <c r="C157" s="29" t="s">
        <v>387</v>
      </c>
    </row>
    <row r="158" spans="1:3" ht="45.75" thickBot="1" x14ac:dyDescent="0.3">
      <c r="A158" s="30">
        <f>DATE(YEAR(A187),MONTH(A187),DAY(A187)-30)</f>
        <v>44108</v>
      </c>
      <c r="B158" s="5" t="s">
        <v>55</v>
      </c>
      <c r="C158" s="29" t="s">
        <v>170</v>
      </c>
    </row>
    <row r="159" spans="1:3" ht="60.75" thickBot="1" x14ac:dyDescent="0.3">
      <c r="A159" s="30">
        <f>DATE(YEAR(A187),MONTH(A187),DAY(A187)-30)</f>
        <v>44108</v>
      </c>
      <c r="B159" s="5" t="s">
        <v>333</v>
      </c>
      <c r="C159" s="29" t="s">
        <v>168</v>
      </c>
    </row>
    <row r="160" spans="1:3" ht="90.75" thickBot="1" x14ac:dyDescent="0.3">
      <c r="A160" s="30">
        <f>DATE(YEAR(A187),MONTH(A187),DAY(A187)-29)</f>
        <v>44109</v>
      </c>
      <c r="B160" s="5" t="s">
        <v>41</v>
      </c>
      <c r="C160" s="29" t="s">
        <v>169</v>
      </c>
    </row>
    <row r="161" spans="1:3" ht="75.75" thickBot="1" x14ac:dyDescent="0.3">
      <c r="A161" s="30">
        <f>DATE(YEAR(A174),MONTH(A174),DAY(A174)-15)</f>
        <v>44113</v>
      </c>
      <c r="B161" s="5" t="s">
        <v>40</v>
      </c>
      <c r="C161" s="29" t="s">
        <v>301</v>
      </c>
    </row>
    <row r="162" spans="1:3" ht="75.75" thickBot="1" x14ac:dyDescent="0.3">
      <c r="A162" s="30">
        <f>DATE(YEAR(A174),MONTH(A174),DAY(A174)-14)</f>
        <v>44114</v>
      </c>
      <c r="B162" s="5" t="s">
        <v>18</v>
      </c>
      <c r="C162" s="29" t="s">
        <v>302</v>
      </c>
    </row>
    <row r="163" spans="1:3" ht="75.75" thickBot="1" x14ac:dyDescent="0.3">
      <c r="A163" s="30">
        <f>DATE(YEAR(A144),MONTH(A144),DAY(A144)+45)</f>
        <v>44115</v>
      </c>
      <c r="B163" s="5" t="s">
        <v>56</v>
      </c>
      <c r="C163" s="29" t="s">
        <v>334</v>
      </c>
    </row>
    <row r="164" spans="1:3" ht="30.75" thickBot="1" x14ac:dyDescent="0.3">
      <c r="A164" s="30">
        <f>DATE(YEAR(A187),MONTH(A187),DAY(A187)-22)</f>
        <v>44116</v>
      </c>
      <c r="B164" s="5" t="s">
        <v>399</v>
      </c>
      <c r="C164" s="29" t="s">
        <v>397</v>
      </c>
    </row>
    <row r="165" spans="1:3" ht="60.75" thickBot="1" x14ac:dyDescent="0.3">
      <c r="A165" s="30">
        <f>DATE(YEAR(A174),MONTH(A174),DAY(A174)-10)</f>
        <v>44118</v>
      </c>
      <c r="B165" s="5" t="s">
        <v>122</v>
      </c>
      <c r="C165" s="29" t="s">
        <v>188</v>
      </c>
    </row>
    <row r="166" spans="1:3" ht="30.75" thickBot="1" x14ac:dyDescent="0.3">
      <c r="A166" s="30">
        <f>DATE(YEAR(A187),MONTH(A187),DAY(A187)-20)</f>
        <v>44118</v>
      </c>
      <c r="B166" s="5" t="s">
        <v>43</v>
      </c>
      <c r="C166" s="29" t="s">
        <v>172</v>
      </c>
    </row>
    <row r="167" spans="1:3" ht="60.75" thickBot="1" x14ac:dyDescent="0.3">
      <c r="A167" s="40">
        <f>DATE(YEAR(A174),MONTH(A174),DAY(A174)-7)</f>
        <v>44121</v>
      </c>
      <c r="B167" s="9" t="s">
        <v>42</v>
      </c>
      <c r="C167" s="41" t="s">
        <v>307</v>
      </c>
    </row>
    <row r="168" spans="1:3" ht="30.75" thickBot="1" x14ac:dyDescent="0.3">
      <c r="A168" s="30">
        <f>DATE(YEAR(A187),MONTH(A187),DAY(A187)-15)</f>
        <v>44123</v>
      </c>
      <c r="B168" s="5" t="s">
        <v>338</v>
      </c>
      <c r="C168" s="29" t="s">
        <v>428</v>
      </c>
    </row>
    <row r="169" spans="1:3" ht="30.75" thickBot="1" x14ac:dyDescent="0.3">
      <c r="A169" s="30">
        <f>DATE(YEAR(A187),MONTH(A187),DAY(A187)-14)</f>
        <v>44124</v>
      </c>
      <c r="B169" s="5" t="s">
        <v>57</v>
      </c>
      <c r="C169" s="29" t="s">
        <v>335</v>
      </c>
    </row>
    <row r="170" spans="1:3" ht="30.75" thickBot="1" x14ac:dyDescent="0.3">
      <c r="A170" s="30">
        <f>DATE(YEAR(A187),MONTH(A187),DAY(A187)-14)</f>
        <v>44124</v>
      </c>
      <c r="B170" s="5" t="s">
        <v>338</v>
      </c>
      <c r="C170" s="29" t="s">
        <v>429</v>
      </c>
    </row>
    <row r="171" spans="1:3" ht="30.75" thickBot="1" x14ac:dyDescent="0.3">
      <c r="A171" s="30">
        <f>DATE(YEAR(A187),MONTH(A187),DAY(A187)-13)</f>
        <v>44125</v>
      </c>
      <c r="B171" s="5" t="s">
        <v>338</v>
      </c>
      <c r="C171" s="29" t="s">
        <v>430</v>
      </c>
    </row>
    <row r="172" spans="1:3" ht="30.75" thickBot="1" x14ac:dyDescent="0.3">
      <c r="A172" s="30">
        <f>DATE(YEAR(A187),MONTH(A187),DAY(A187)-12)</f>
        <v>44126</v>
      </c>
      <c r="B172" s="5" t="s">
        <v>338</v>
      </c>
      <c r="C172" s="29" t="s">
        <v>431</v>
      </c>
    </row>
    <row r="173" spans="1:3" ht="30.75" thickBot="1" x14ac:dyDescent="0.3">
      <c r="A173" s="30">
        <f>DATE(YEAR(A187),MONTH(A187),DAY(A187)-11)</f>
        <v>44127</v>
      </c>
      <c r="B173" s="5" t="s">
        <v>338</v>
      </c>
      <c r="C173" s="29" t="s">
        <v>432</v>
      </c>
    </row>
    <row r="174" spans="1:3" ht="45.75" thickBot="1" x14ac:dyDescent="0.3">
      <c r="A174" s="30">
        <f>DATE(YEAR(A187),MONTH(A187),DAY(A187)-10)</f>
        <v>44128</v>
      </c>
      <c r="B174" s="5" t="s">
        <v>19</v>
      </c>
      <c r="C174" s="29" t="s">
        <v>189</v>
      </c>
    </row>
    <row r="175" spans="1:3" ht="45.75" thickBot="1" x14ac:dyDescent="0.3">
      <c r="A175" s="30">
        <f>DATE(YEAR(A187),MONTH(A187),DAY(A187)-10)</f>
        <v>44128</v>
      </c>
      <c r="B175" s="5" t="s">
        <v>20</v>
      </c>
      <c r="C175" s="29" t="s">
        <v>383</v>
      </c>
    </row>
    <row r="176" spans="1:3" ht="60.75" thickBot="1" x14ac:dyDescent="0.3">
      <c r="A176" s="30">
        <f>DATE(YEAR(A174),MONTH(A174),DAY(A174)+1)</f>
        <v>44129</v>
      </c>
      <c r="B176" s="5" t="s">
        <v>58</v>
      </c>
      <c r="C176" s="29" t="s">
        <v>177</v>
      </c>
    </row>
    <row r="177" spans="1:3" ht="45.75" thickBot="1" x14ac:dyDescent="0.3">
      <c r="A177" s="30">
        <f>DATE(YEAR(A187),MONTH(A187),DAY(A187)-9)</f>
        <v>44129</v>
      </c>
      <c r="B177" s="5" t="s">
        <v>59</v>
      </c>
      <c r="C177" s="29" t="s">
        <v>434</v>
      </c>
    </row>
    <row r="178" spans="1:3" ht="30.75" thickBot="1" x14ac:dyDescent="0.3">
      <c r="A178" s="30">
        <f>DATE(YEAR(A187),MONTH(A187),DAY(A187)-8)</f>
        <v>44130</v>
      </c>
      <c r="B178" s="5" t="s">
        <v>60</v>
      </c>
      <c r="C178" s="29" t="s">
        <v>384</v>
      </c>
    </row>
    <row r="179" spans="1:3" ht="45.75" thickBot="1" x14ac:dyDescent="0.3">
      <c r="A179" s="30">
        <f>DATE(YEAR(A187),MONTH(A187),DAY(A187)-7)</f>
        <v>44131</v>
      </c>
      <c r="B179" s="5" t="s">
        <v>44</v>
      </c>
      <c r="C179" s="29" t="s">
        <v>175</v>
      </c>
    </row>
    <row r="180" spans="1:3" ht="45.75" thickBot="1" x14ac:dyDescent="0.3">
      <c r="A180" s="30">
        <f>DATE(YEAR(A187),MONTH(A187),DAY(A187)-7)</f>
        <v>44131</v>
      </c>
      <c r="B180" s="5" t="s">
        <v>336</v>
      </c>
      <c r="C180" s="29" t="s">
        <v>176</v>
      </c>
    </row>
    <row r="181" spans="1:3" ht="120.75" thickBot="1" x14ac:dyDescent="0.3">
      <c r="A181" s="30">
        <f>DATE(YEAR(A187),MONTH(A187),DAY(A187)-4)</f>
        <v>44134</v>
      </c>
      <c r="B181" s="8" t="s">
        <v>309</v>
      </c>
      <c r="C181" s="29" t="s">
        <v>310</v>
      </c>
    </row>
    <row r="182" spans="1:3" ht="30.75" thickBot="1" x14ac:dyDescent="0.3">
      <c r="A182" s="30">
        <f>DATE(YEAR(A187),MONTH(A187),DAY(A187)-3)</f>
        <v>44135</v>
      </c>
      <c r="B182" s="5" t="s">
        <v>21</v>
      </c>
      <c r="C182" s="29" t="s">
        <v>337</v>
      </c>
    </row>
    <row r="183" spans="1:3" ht="30.75" thickBot="1" x14ac:dyDescent="0.3">
      <c r="A183" s="30">
        <f>DATE(YEAR(A187),MONTH(A187),DAY(A187)-2)</f>
        <v>44136</v>
      </c>
      <c r="B183" s="5" t="s">
        <v>338</v>
      </c>
      <c r="C183" s="29" t="s">
        <v>339</v>
      </c>
    </row>
    <row r="184" spans="1:3" ht="60.75" thickBot="1" x14ac:dyDescent="0.3">
      <c r="A184" s="30">
        <f>DATE(YEAR(A183),MONTH(A183),DAY(A183)+1)</f>
        <v>44137</v>
      </c>
      <c r="B184" s="5" t="s">
        <v>120</v>
      </c>
      <c r="C184" s="29" t="s">
        <v>174</v>
      </c>
    </row>
    <row r="185" spans="1:3" ht="45.75" thickBot="1" x14ac:dyDescent="0.3">
      <c r="A185" s="30">
        <f>DATE(YEAR(A187),MONTH(A187),DAY(A187)-1)</f>
        <v>44137</v>
      </c>
      <c r="B185" s="5" t="s">
        <v>96</v>
      </c>
      <c r="C185" s="29" t="s">
        <v>315</v>
      </c>
    </row>
    <row r="186" spans="1:3" ht="75.75" thickBot="1" x14ac:dyDescent="0.3">
      <c r="A186" s="30">
        <f>DATE(YEAR(A187),MONTH(A187),DAY(A187)-1)</f>
        <v>44137</v>
      </c>
      <c r="B186" s="5" t="s">
        <v>15</v>
      </c>
      <c r="C186" s="29" t="s">
        <v>190</v>
      </c>
    </row>
    <row r="187" spans="1:3" ht="45.75" thickBot="1" x14ac:dyDescent="0.3">
      <c r="A187" s="37">
        <v>44138</v>
      </c>
      <c r="B187" s="11" t="s">
        <v>64</v>
      </c>
      <c r="C187" s="39" t="s">
        <v>217</v>
      </c>
    </row>
    <row r="188" spans="1:3" ht="105.75" thickBot="1" x14ac:dyDescent="0.3">
      <c r="A188" s="30">
        <f>DATE(YEAR(A187),MONTH(A187),DAY(A187))</f>
        <v>44138</v>
      </c>
      <c r="B188" s="5" t="s">
        <v>53</v>
      </c>
      <c r="C188" s="29" t="s">
        <v>179</v>
      </c>
    </row>
    <row r="189" spans="1:3" ht="45.75" thickBot="1" x14ac:dyDescent="0.3">
      <c r="A189" s="30">
        <f>DATE(YEAR(A187),MONTH(A187),DAY(A187))</f>
        <v>44138</v>
      </c>
      <c r="B189" s="8" t="s">
        <v>340</v>
      </c>
      <c r="C189" s="29" t="s">
        <v>262</v>
      </c>
    </row>
    <row r="190" spans="1:3" ht="60.75" thickBot="1" x14ac:dyDescent="0.3">
      <c r="A190" s="30">
        <f>DATE(YEAR(A187),MONTH(A187),DAY(A187))</f>
        <v>44138</v>
      </c>
      <c r="B190" s="5" t="s">
        <v>263</v>
      </c>
      <c r="C190" s="29" t="s">
        <v>316</v>
      </c>
    </row>
    <row r="191" spans="1:3" ht="30.75" thickBot="1" x14ac:dyDescent="0.3">
      <c r="A191" s="30">
        <f>DATE(YEAR(A187),MONTH(A187),DAY(A187)+1)</f>
        <v>44139</v>
      </c>
      <c r="B191" s="5" t="s">
        <v>195</v>
      </c>
      <c r="C191" s="29" t="s">
        <v>181</v>
      </c>
    </row>
    <row r="192" spans="1:3" ht="30.75" thickBot="1" x14ac:dyDescent="0.3">
      <c r="A192" s="30">
        <f>DATE(YEAR(A187),MONTH(A187),DAY(A187)+2)</f>
        <v>44140</v>
      </c>
      <c r="B192" s="5" t="s">
        <v>75</v>
      </c>
      <c r="C192" s="29" t="s">
        <v>400</v>
      </c>
    </row>
    <row r="193" spans="1:3" ht="60.75" thickBot="1" x14ac:dyDescent="0.3">
      <c r="A193" s="30">
        <f>DATE(YEAR(A187),MONTH(A187),DAY(A187)+2)</f>
        <v>44140</v>
      </c>
      <c r="B193" s="8" t="s">
        <v>381</v>
      </c>
      <c r="C193" s="29" t="s">
        <v>219</v>
      </c>
    </row>
    <row r="194" spans="1:3" ht="45.75" thickBot="1" x14ac:dyDescent="0.3">
      <c r="A194" s="30">
        <f>DATE(YEAR(A187),MONTH(A187),DAY(A187)+4)</f>
        <v>44142</v>
      </c>
      <c r="B194" s="5" t="s">
        <v>341</v>
      </c>
      <c r="C194" s="29" t="s">
        <v>342</v>
      </c>
    </row>
    <row r="195" spans="1:3" ht="60.75" thickBot="1" x14ac:dyDescent="0.3">
      <c r="A195" s="30">
        <f>DATE(YEAR(A187),MONTH(A187),DAY(A187)+9)</f>
        <v>44147</v>
      </c>
      <c r="B195" s="5" t="s">
        <v>343</v>
      </c>
      <c r="C195" s="29" t="s">
        <v>223</v>
      </c>
    </row>
    <row r="196" spans="1:3" ht="75.75" thickBot="1" x14ac:dyDescent="0.3">
      <c r="A196" s="30">
        <f>DATE(YEAR(A187),MONTH(A187),DAY(A187)+10)</f>
        <v>44148</v>
      </c>
      <c r="B196" s="7" t="s">
        <v>344</v>
      </c>
      <c r="C196" s="36" t="s">
        <v>345</v>
      </c>
    </row>
    <row r="197" spans="1:3" ht="45.75" thickBot="1" x14ac:dyDescent="0.3">
      <c r="A197" s="30">
        <f>DATE(YEAR(A187),MONTH(A187),DAY(A187)+12)</f>
        <v>44150</v>
      </c>
      <c r="B197" s="5" t="s">
        <v>22</v>
      </c>
      <c r="C197" s="29" t="s">
        <v>346</v>
      </c>
    </row>
    <row r="198" spans="1:3" ht="60.75" thickBot="1" x14ac:dyDescent="0.3">
      <c r="A198" s="30">
        <f>DATE(YEAR(A187),MONTH(A187),DAY(A187)+12)</f>
        <v>44150</v>
      </c>
      <c r="B198" s="8" t="s">
        <v>347</v>
      </c>
      <c r="C198" s="29" t="s">
        <v>367</v>
      </c>
    </row>
    <row r="199" spans="1:3" ht="45.75" thickBot="1" x14ac:dyDescent="0.3">
      <c r="A199" s="30">
        <f>DATE(YEAR(A187),MONTH(A187),DAY(A187)+12)</f>
        <v>44150</v>
      </c>
      <c r="B199" s="5" t="s">
        <v>350</v>
      </c>
      <c r="C199" s="29" t="s">
        <v>196</v>
      </c>
    </row>
    <row r="200" spans="1:3" ht="60.75" thickBot="1" x14ac:dyDescent="0.3">
      <c r="A200" s="30">
        <f>DATE(YEAR(A197),MONTH(A197),DAY(A197))</f>
        <v>44150</v>
      </c>
      <c r="B200" s="5" t="s">
        <v>349</v>
      </c>
      <c r="C200" s="29" t="s">
        <v>183</v>
      </c>
    </row>
    <row r="201" spans="1:3" ht="45.75" thickBot="1" x14ac:dyDescent="0.3">
      <c r="A201" s="30">
        <f>DATE(YEAR(A187),MONTH(A187),DAY(A187)+14)</f>
        <v>44152</v>
      </c>
      <c r="B201" s="5" t="s">
        <v>27</v>
      </c>
      <c r="C201" s="29" t="s">
        <v>191</v>
      </c>
    </row>
    <row r="202" spans="1:3" ht="60.75" thickBot="1" x14ac:dyDescent="0.3">
      <c r="A202" s="30">
        <f>DATE(YEAR(A201),MONTH(A201),DAY(A201))</f>
        <v>44152</v>
      </c>
      <c r="B202" s="5" t="s">
        <v>416</v>
      </c>
      <c r="C202" s="29"/>
    </row>
    <row r="203" spans="1:3" ht="75.75" thickBot="1" x14ac:dyDescent="0.3">
      <c r="A203" s="30">
        <f>DATE(YEAR(A187),MONTH(A187),DAY(A187)+15)</f>
        <v>44153</v>
      </c>
      <c r="B203" s="5" t="s">
        <v>123</v>
      </c>
      <c r="C203" s="29" t="s">
        <v>192</v>
      </c>
    </row>
    <row r="204" spans="1:3" ht="75.75" thickBot="1" x14ac:dyDescent="0.3">
      <c r="A204" s="30">
        <f>DATE(YEAR(A197),MONTH(A197),DAY(A197)+7)</f>
        <v>44157</v>
      </c>
      <c r="B204" s="5" t="s">
        <v>198</v>
      </c>
      <c r="C204" s="29" t="s">
        <v>184</v>
      </c>
    </row>
    <row r="205" spans="1:3" ht="75.75" thickBot="1" x14ac:dyDescent="0.3">
      <c r="A205" s="30">
        <v>44166</v>
      </c>
      <c r="B205" s="5" t="s">
        <v>65</v>
      </c>
      <c r="C205" s="29" t="s">
        <v>351</v>
      </c>
    </row>
    <row r="206" spans="1:3" ht="60.75" thickBot="1" x14ac:dyDescent="0.3">
      <c r="A206" s="30">
        <f>DATE(YEAR(A187),MONTH(A187),DAY(A187)+30)</f>
        <v>44168</v>
      </c>
      <c r="B206" s="5" t="s">
        <v>352</v>
      </c>
      <c r="C206" s="29" t="s">
        <v>187</v>
      </c>
    </row>
    <row r="207" spans="1:3" ht="75.75" thickBot="1" x14ac:dyDescent="0.3">
      <c r="A207" s="30">
        <f>DATE(YEAR(A204),MONTH(A204),DAY(A204)+15)</f>
        <v>44172</v>
      </c>
      <c r="B207" s="5" t="s">
        <v>353</v>
      </c>
      <c r="C207" s="29" t="s">
        <v>193</v>
      </c>
    </row>
    <row r="208" spans="1:3" ht="60.75" thickBot="1" x14ac:dyDescent="0.3">
      <c r="A208" s="30" t="s">
        <v>417</v>
      </c>
      <c r="B208" s="5" t="s">
        <v>418</v>
      </c>
      <c r="C208" s="29" t="s">
        <v>419</v>
      </c>
    </row>
    <row r="209" spans="1:3" ht="45.75" thickBot="1" x14ac:dyDescent="0.3">
      <c r="A209" s="30">
        <v>44180</v>
      </c>
      <c r="B209" s="5" t="s">
        <v>69</v>
      </c>
      <c r="C209" s="29" t="s">
        <v>354</v>
      </c>
    </row>
    <row r="210" spans="1:3" ht="60.75" thickBot="1" x14ac:dyDescent="0.3">
      <c r="A210" s="30">
        <v>44180</v>
      </c>
      <c r="B210" s="5" t="s">
        <v>131</v>
      </c>
      <c r="C210" s="29" t="s">
        <v>355</v>
      </c>
    </row>
    <row r="211" spans="1:3" ht="75.75" thickBot="1" x14ac:dyDescent="0.3">
      <c r="A211" s="30">
        <f>DATE(YEAR(A201),MONTH(A201),DAY(A201)+30)</f>
        <v>44182</v>
      </c>
      <c r="B211" s="5" t="s">
        <v>45</v>
      </c>
      <c r="C211" s="29" t="s">
        <v>356</v>
      </c>
    </row>
    <row r="212" spans="1:3" ht="75.75" thickBot="1" x14ac:dyDescent="0.3">
      <c r="A212" s="30">
        <f>DATE(YEAR(A201),MONTH(A201),DAY(A201)+30)</f>
        <v>44182</v>
      </c>
      <c r="B212" s="5" t="s">
        <v>61</v>
      </c>
      <c r="C212" s="29" t="s">
        <v>356</v>
      </c>
    </row>
    <row r="213" spans="1:3" ht="105.75" thickBot="1" x14ac:dyDescent="0.3">
      <c r="A213" s="30">
        <v>44196</v>
      </c>
      <c r="B213" s="5" t="s">
        <v>136</v>
      </c>
      <c r="C213" s="29" t="s">
        <v>229</v>
      </c>
    </row>
    <row r="214" spans="1:3" ht="90.75" thickBot="1" x14ac:dyDescent="0.3">
      <c r="A214" s="30">
        <v>44196</v>
      </c>
      <c r="B214" s="5" t="s">
        <v>357</v>
      </c>
      <c r="C214" s="29" t="s">
        <v>358</v>
      </c>
    </row>
    <row r="215" spans="1:3" ht="45.75" thickBot="1" x14ac:dyDescent="0.3">
      <c r="A215" s="30">
        <v>44196</v>
      </c>
      <c r="B215" s="5" t="s">
        <v>359</v>
      </c>
      <c r="C215" s="29" t="s">
        <v>360</v>
      </c>
    </row>
    <row r="216" spans="1:3" ht="75.75" thickBot="1" x14ac:dyDescent="0.3">
      <c r="A216" s="42">
        <v>44196</v>
      </c>
      <c r="B216" s="43" t="s">
        <v>124</v>
      </c>
      <c r="C216" s="44" t="s">
        <v>66</v>
      </c>
    </row>
    <row r="218" spans="1:3" ht="15" x14ac:dyDescent="0.25"/>
    <row r="219" spans="1:3" ht="15" x14ac:dyDescent="0.25"/>
    <row r="220" spans="1:3" ht="15" x14ac:dyDescent="0.25"/>
    <row r="221" spans="1:3" ht="15" x14ac:dyDescent="0.25"/>
    <row r="222" spans="1:3" ht="15" x14ac:dyDescent="0.25"/>
    <row r="223" spans="1:3" ht="15" x14ac:dyDescent="0.25"/>
    <row r="224" spans="1:3" ht="15" x14ac:dyDescent="0.25"/>
    <row r="225" ht="15" x14ac:dyDescent="0.25"/>
    <row r="226" ht="15" x14ac:dyDescent="0.25"/>
    <row r="227" ht="15" x14ac:dyDescent="0.25"/>
    <row r="228" ht="15" x14ac:dyDescent="0.25"/>
    <row r="229" ht="15" x14ac:dyDescent="0.25"/>
    <row r="230" ht="15" x14ac:dyDescent="0.25"/>
    <row r="231" ht="15" x14ac:dyDescent="0.25"/>
    <row r="232" ht="15" x14ac:dyDescent="0.25"/>
    <row r="233" ht="15" x14ac:dyDescent="0.25"/>
    <row r="234" ht="15" x14ac:dyDescent="0.25"/>
    <row r="235" ht="15" x14ac:dyDescent="0.25"/>
    <row r="236" ht="15" x14ac:dyDescent="0.25"/>
    <row r="237" ht="15" x14ac:dyDescent="0.25"/>
    <row r="238" ht="15" x14ac:dyDescent="0.25"/>
    <row r="239" ht="15" x14ac:dyDescent="0.25"/>
    <row r="240" ht="15" x14ac:dyDescent="0.25"/>
    <row r="241" ht="15" x14ac:dyDescent="0.25"/>
    <row r="242" ht="15" x14ac:dyDescent="0.25"/>
    <row r="243" ht="15" x14ac:dyDescent="0.25"/>
    <row r="244" ht="15" x14ac:dyDescent="0.25"/>
    <row r="245" ht="15" x14ac:dyDescent="0.25"/>
    <row r="246" ht="15" x14ac:dyDescent="0.25"/>
    <row r="247" ht="15" x14ac:dyDescent="0.25"/>
    <row r="248" ht="15" x14ac:dyDescent="0.25"/>
    <row r="249" ht="15" x14ac:dyDescent="0.25"/>
    <row r="250" ht="15" x14ac:dyDescent="0.25"/>
    <row r="251" ht="15" x14ac:dyDescent="0.25"/>
    <row r="252" ht="15" x14ac:dyDescent="0.25"/>
    <row r="253" ht="15" x14ac:dyDescent="0.25"/>
    <row r="254" ht="15" x14ac:dyDescent="0.25"/>
    <row r="255" ht="15" x14ac:dyDescent="0.25"/>
    <row r="256" ht="15" x14ac:dyDescent="0.25"/>
    <row r="257" ht="15" x14ac:dyDescent="0.25"/>
    <row r="258" ht="15" x14ac:dyDescent="0.25"/>
    <row r="259" ht="15" x14ac:dyDescent="0.25"/>
    <row r="260" ht="15" x14ac:dyDescent="0.25"/>
    <row r="261" ht="15" x14ac:dyDescent="0.25"/>
    <row r="262" ht="15" x14ac:dyDescent="0.25"/>
    <row r="263" ht="15" x14ac:dyDescent="0.25"/>
    <row r="264" ht="15" x14ac:dyDescent="0.25"/>
    <row r="265" ht="15" x14ac:dyDescent="0.25"/>
    <row r="266" ht="15" x14ac:dyDescent="0.25"/>
    <row r="267" ht="15" x14ac:dyDescent="0.25"/>
    <row r="268" ht="15" x14ac:dyDescent="0.25"/>
    <row r="269" ht="15" x14ac:dyDescent="0.25"/>
    <row r="270" ht="15" x14ac:dyDescent="0.25"/>
    <row r="271" ht="15" x14ac:dyDescent="0.25"/>
    <row r="272" ht="15" x14ac:dyDescent="0.25"/>
    <row r="273" ht="15" x14ac:dyDescent="0.25"/>
    <row r="274" ht="15" x14ac:dyDescent="0.25"/>
    <row r="275" ht="15" x14ac:dyDescent="0.25"/>
    <row r="276" ht="15" x14ac:dyDescent="0.25"/>
    <row r="277" ht="15" x14ac:dyDescent="0.25"/>
    <row r="278" ht="15" x14ac:dyDescent="0.25"/>
    <row r="279" ht="15" x14ac:dyDescent="0.25"/>
    <row r="280" ht="15" x14ac:dyDescent="0.25"/>
  </sheetData>
  <pageMargins left="0.25" right="0.25" top="0.75" bottom="0.75" header="0.3" footer="0.3"/>
  <pageSetup fitToHeight="0" orientation="portrait" r:id="rId1"/>
  <headerFooter>
    <oddHeader>&amp;L&amp;14Page &amp;P&amp;R&amp;"-,Bold"&amp;20 2020 Dates</oddHead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tabSelected="1" view="pageLayout" topLeftCell="A12" zoomScaleNormal="100" workbookViewId="0">
      <selection activeCell="B11" sqref="B11"/>
    </sheetView>
  </sheetViews>
  <sheetFormatPr defaultColWidth="4.85546875" defaultRowHeight="15.75" thickBottom="1" x14ac:dyDescent="0.3"/>
  <cols>
    <col min="1" max="1" width="19.140625" style="4" customWidth="1"/>
    <col min="2" max="2" width="47.85546875" style="6" customWidth="1"/>
    <col min="3" max="3" width="34.42578125" style="6" customWidth="1"/>
  </cols>
  <sheetData>
    <row r="1" spans="1:3" s="2" customFormat="1" thickBot="1" x14ac:dyDescent="0.3">
      <c r="A1" s="32" t="s">
        <v>2</v>
      </c>
      <c r="B1" s="45" t="s">
        <v>3</v>
      </c>
      <c r="C1" s="46" t="s">
        <v>4</v>
      </c>
    </row>
    <row r="2" spans="1:3" ht="105.75" thickBot="1" x14ac:dyDescent="0.3">
      <c r="A2" s="47">
        <v>44197</v>
      </c>
      <c r="B2" s="5" t="s">
        <v>10</v>
      </c>
      <c r="C2" s="29" t="s">
        <v>205</v>
      </c>
    </row>
    <row r="3" spans="1:3" ht="45.75" thickBot="1" x14ac:dyDescent="0.3">
      <c r="A3" s="31">
        <f>DATE(YEAR('2020'!A201),MONTH('2020'!A201),DAY('2020'!A201)+45)</f>
        <v>44197</v>
      </c>
      <c r="B3" s="5" t="s">
        <v>29</v>
      </c>
      <c r="C3" s="29" t="s">
        <v>206</v>
      </c>
    </row>
    <row r="4" spans="1:3" ht="30.75" thickBot="1" x14ac:dyDescent="0.3">
      <c r="A4" s="31" t="s">
        <v>420</v>
      </c>
      <c r="B4" s="5" t="s">
        <v>426</v>
      </c>
      <c r="C4" s="29" t="s">
        <v>419</v>
      </c>
    </row>
    <row r="5" spans="1:3" ht="45.75" thickBot="1" x14ac:dyDescent="0.3">
      <c r="A5" s="47">
        <v>44227</v>
      </c>
      <c r="B5" s="5" t="s">
        <v>70</v>
      </c>
      <c r="C5" s="29" t="s">
        <v>207</v>
      </c>
    </row>
    <row r="6" spans="1:3" ht="75.75" thickBot="1" x14ac:dyDescent="0.3">
      <c r="A6" s="47">
        <v>44227</v>
      </c>
      <c r="B6" s="5" t="s">
        <v>230</v>
      </c>
      <c r="C6" s="29" t="s">
        <v>208</v>
      </c>
    </row>
    <row r="7" spans="1:3" ht="105.75" thickBot="1" x14ac:dyDescent="0.3">
      <c r="A7" s="31">
        <v>44228</v>
      </c>
      <c r="B7" s="5" t="s">
        <v>139</v>
      </c>
      <c r="C7" s="29" t="s">
        <v>228</v>
      </c>
    </row>
    <row r="8" spans="1:3" ht="105.75" thickBot="1" x14ac:dyDescent="0.3">
      <c r="A8" s="31">
        <v>44256</v>
      </c>
      <c r="B8" s="5" t="s">
        <v>200</v>
      </c>
      <c r="C8" s="29" t="s">
        <v>227</v>
      </c>
    </row>
    <row r="9" spans="1:3" thickBot="1" x14ac:dyDescent="0.3">
      <c r="A9" s="31">
        <v>44257</v>
      </c>
      <c r="B9" s="5" t="s">
        <v>62</v>
      </c>
      <c r="C9" s="29" t="s">
        <v>6</v>
      </c>
    </row>
    <row r="10" spans="1:3" ht="45.75" thickBot="1" x14ac:dyDescent="0.3">
      <c r="A10" s="47">
        <f>DATE(YEAR(A9),MONTH(A9),DAY(A9)+60)</f>
        <v>44317</v>
      </c>
      <c r="B10" s="5" t="s">
        <v>24</v>
      </c>
      <c r="C10" s="29" t="s">
        <v>149</v>
      </c>
    </row>
    <row r="11" spans="1:3" ht="90.75" thickBot="1" x14ac:dyDescent="0.3">
      <c r="A11" s="47">
        <v>44318</v>
      </c>
      <c r="B11" s="5" t="s">
        <v>203</v>
      </c>
      <c r="C11" s="29" t="s">
        <v>371</v>
      </c>
    </row>
    <row r="12" spans="1:3" ht="90.75" thickBot="1" x14ac:dyDescent="0.3">
      <c r="A12" s="47">
        <v>44367</v>
      </c>
      <c r="B12" s="5" t="s">
        <v>204</v>
      </c>
      <c r="C12" s="29" t="s">
        <v>372</v>
      </c>
    </row>
    <row r="13" spans="1:3" ht="45.75" thickBot="1" x14ac:dyDescent="0.3">
      <c r="A13" s="47">
        <v>44408</v>
      </c>
      <c r="B13" s="5" t="s">
        <v>135</v>
      </c>
      <c r="C13" s="29" t="s">
        <v>226</v>
      </c>
    </row>
    <row r="14" spans="1:3" ht="45.75" thickBot="1" x14ac:dyDescent="0.3">
      <c r="A14" s="47">
        <v>44408</v>
      </c>
      <c r="B14" s="5" t="s">
        <v>46</v>
      </c>
      <c r="C14" s="29" t="s">
        <v>209</v>
      </c>
    </row>
    <row r="15" spans="1:3" ht="120.75" thickBot="1" x14ac:dyDescent="0.3">
      <c r="A15" s="47">
        <v>44561</v>
      </c>
      <c r="B15" s="5" t="s">
        <v>138</v>
      </c>
      <c r="C15" s="29" t="s">
        <v>226</v>
      </c>
    </row>
    <row r="16" spans="1:3" ht="75.75" thickBot="1" x14ac:dyDescent="0.3">
      <c r="A16" s="48">
        <v>44561</v>
      </c>
      <c r="B16" s="43" t="s">
        <v>124</v>
      </c>
      <c r="C16" s="44" t="s">
        <v>66</v>
      </c>
    </row>
  </sheetData>
  <pageMargins left="0.25" right="0.25" top="0.75" bottom="0.75" header="0.3" footer="0.3"/>
  <pageSetup fitToHeight="0" orientation="portrait" r:id="rId1"/>
  <headerFooter>
    <oddHeader>&amp;L&amp;14Page &amp;P&amp;R&amp;"-,Bold"&amp;20 2021 Dates</odd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view="pageLayout" topLeftCell="A23" zoomScaleNormal="100" zoomScaleSheetLayoutView="100" workbookViewId="0">
      <selection activeCell="B11" sqref="B11"/>
    </sheetView>
  </sheetViews>
  <sheetFormatPr defaultColWidth="9.28515625" defaultRowHeight="15.75" thickBottom="1" x14ac:dyDescent="0.3"/>
  <cols>
    <col min="1" max="2" width="15.28515625" style="22" customWidth="1"/>
    <col min="3" max="3" width="17.5703125" style="27" customWidth="1"/>
    <col min="4" max="4" width="51.28515625" style="24" customWidth="1"/>
  </cols>
  <sheetData>
    <row r="1" spans="1:4" s="2" customFormat="1" ht="30.75" thickBot="1" x14ac:dyDescent="0.3">
      <c r="A1" s="15" t="s">
        <v>5</v>
      </c>
      <c r="B1" s="15" t="s">
        <v>8</v>
      </c>
      <c r="C1" s="15" t="s">
        <v>9</v>
      </c>
      <c r="D1" s="16" t="s">
        <v>3</v>
      </c>
    </row>
    <row r="2" spans="1:4" ht="30.75" thickBot="1" x14ac:dyDescent="0.3">
      <c r="A2" s="17" t="s">
        <v>443</v>
      </c>
      <c r="B2" s="18" t="s">
        <v>445</v>
      </c>
      <c r="C2" s="17" t="s">
        <v>444</v>
      </c>
      <c r="D2" s="19" t="s">
        <v>59</v>
      </c>
    </row>
    <row r="3" spans="1:4" thickBot="1" x14ac:dyDescent="0.3">
      <c r="A3" s="17"/>
      <c r="B3" s="18"/>
      <c r="C3" s="17"/>
      <c r="D3" s="19"/>
    </row>
    <row r="4" spans="1:4" thickBot="1" x14ac:dyDescent="0.3">
      <c r="A4" s="20"/>
      <c r="B4" s="21"/>
      <c r="C4" s="22"/>
      <c r="D4" s="23"/>
    </row>
    <row r="5" spans="1:4" thickBot="1" x14ac:dyDescent="0.3">
      <c r="B5" s="18"/>
      <c r="C5" s="22"/>
      <c r="D5" s="19"/>
    </row>
    <row r="6" spans="1:4" thickBot="1" x14ac:dyDescent="0.3">
      <c r="C6" s="22"/>
    </row>
    <row r="7" spans="1:4" thickBot="1" x14ac:dyDescent="0.3">
      <c r="C7" s="22"/>
    </row>
    <row r="8" spans="1:4" thickBot="1" x14ac:dyDescent="0.3">
      <c r="A8" s="25"/>
      <c r="C8" s="25"/>
    </row>
    <row r="9" spans="1:4" thickBot="1" x14ac:dyDescent="0.3">
      <c r="C9" s="22"/>
    </row>
    <row r="10" spans="1:4" thickBot="1" x14ac:dyDescent="0.3">
      <c r="B10" s="26"/>
      <c r="C10" s="22"/>
    </row>
    <row r="11" spans="1:4" thickBot="1" x14ac:dyDescent="0.3">
      <c r="B11" s="26"/>
      <c r="C11" s="22"/>
    </row>
    <row r="12" spans="1:4" thickBot="1" x14ac:dyDescent="0.3">
      <c r="B12" s="26"/>
      <c r="C12" s="22"/>
    </row>
    <row r="13" spans="1:4" thickBot="1" x14ac:dyDescent="0.3">
      <c r="B13" s="26"/>
      <c r="C13" s="28"/>
    </row>
    <row r="14" spans="1:4" thickBot="1" x14ac:dyDescent="0.3">
      <c r="C14" s="22"/>
    </row>
    <row r="15" spans="1:4" thickBot="1" x14ac:dyDescent="0.3">
      <c r="C15" s="22"/>
    </row>
    <row r="16" spans="1:4" thickBot="1" x14ac:dyDescent="0.3">
      <c r="C16" s="22"/>
      <c r="D16" s="27"/>
    </row>
    <row r="17" spans="3:4" thickBot="1" x14ac:dyDescent="0.3">
      <c r="C17" s="22"/>
      <c r="D17" s="27"/>
    </row>
    <row r="18" spans="3:4" thickBot="1" x14ac:dyDescent="0.3">
      <c r="C18" s="22"/>
      <c r="D18" s="27"/>
    </row>
    <row r="19" spans="3:4" thickBot="1" x14ac:dyDescent="0.3">
      <c r="C19" s="22"/>
      <c r="D19" s="27"/>
    </row>
    <row r="20" spans="3:4" thickBot="1" x14ac:dyDescent="0.3">
      <c r="C20" s="22"/>
      <c r="D20" s="27"/>
    </row>
    <row r="21" spans="3:4" thickBot="1" x14ac:dyDescent="0.3">
      <c r="C21" s="22"/>
      <c r="D21" s="27"/>
    </row>
    <row r="22" spans="3:4" thickBot="1" x14ac:dyDescent="0.3">
      <c r="C22" s="22"/>
      <c r="D22" s="27"/>
    </row>
    <row r="23" spans="3:4" thickBot="1" x14ac:dyDescent="0.3">
      <c r="C23" s="22"/>
      <c r="D23" s="27"/>
    </row>
    <row r="24" spans="3:4" thickBot="1" x14ac:dyDescent="0.3">
      <c r="C24" s="22"/>
      <c r="D24" s="27"/>
    </row>
    <row r="25" spans="3:4" thickBot="1" x14ac:dyDescent="0.3">
      <c r="C25" s="22"/>
      <c r="D25" s="27"/>
    </row>
    <row r="26" spans="3:4" thickBot="1" x14ac:dyDescent="0.3">
      <c r="C26" s="22"/>
      <c r="D26" s="27"/>
    </row>
    <row r="27" spans="3:4" thickBot="1" x14ac:dyDescent="0.3">
      <c r="C27" s="22"/>
      <c r="D27" s="27"/>
    </row>
    <row r="28" spans="3:4" thickBot="1" x14ac:dyDescent="0.3">
      <c r="C28" s="22"/>
      <c r="D28" s="27"/>
    </row>
    <row r="29" spans="3:4" thickBot="1" x14ac:dyDescent="0.3">
      <c r="C29" s="22"/>
      <c r="D29" s="27"/>
    </row>
    <row r="30" spans="3:4" thickBot="1" x14ac:dyDescent="0.3">
      <c r="C30" s="22"/>
      <c r="D30" s="27"/>
    </row>
    <row r="31" spans="3:4" thickBot="1" x14ac:dyDescent="0.3">
      <c r="C31" s="22"/>
      <c r="D31" s="27"/>
    </row>
    <row r="32" spans="3:4" thickBot="1" x14ac:dyDescent="0.3">
      <c r="C32" s="22"/>
    </row>
    <row r="33" spans="3:3" thickBot="1" x14ac:dyDescent="0.3">
      <c r="C33" s="22"/>
    </row>
    <row r="34" spans="3:3" thickBot="1" x14ac:dyDescent="0.3">
      <c r="C34" s="22"/>
    </row>
    <row r="35" spans="3:3" thickBot="1" x14ac:dyDescent="0.3">
      <c r="C35" s="22"/>
    </row>
    <row r="36" spans="3:3" thickBot="1" x14ac:dyDescent="0.3">
      <c r="C36" s="22"/>
    </row>
    <row r="37" spans="3:3" thickBot="1" x14ac:dyDescent="0.3">
      <c r="C37" s="22"/>
    </row>
    <row r="38" spans="3:3" thickBot="1" x14ac:dyDescent="0.3">
      <c r="C38" s="22"/>
    </row>
    <row r="39" spans="3:3" thickBot="1" x14ac:dyDescent="0.3">
      <c r="C39" s="22"/>
    </row>
    <row r="40" spans="3:3" thickBot="1" x14ac:dyDescent="0.3">
      <c r="C40" s="22"/>
    </row>
    <row r="41" spans="3:3" thickBot="1" x14ac:dyDescent="0.3">
      <c r="C41" s="22"/>
    </row>
    <row r="42" spans="3:3" thickBot="1" x14ac:dyDescent="0.3">
      <c r="C42" s="22"/>
    </row>
    <row r="43" spans="3:3" thickBot="1" x14ac:dyDescent="0.3">
      <c r="C43" s="22"/>
    </row>
    <row r="45" spans="3:3" ht="15" x14ac:dyDescent="0.25"/>
  </sheetData>
  <pageMargins left="0.25" right="0.34420289855072461" top="0.75" bottom="0.75" header="0.3" footer="0.3"/>
  <pageSetup orientation="portrait" r:id="rId1"/>
  <headerFooter>
    <oddHeader>&amp;R&amp;"-,Bold"&amp;20Change Log</oddHead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Highlights</vt:lpstr>
      <vt:lpstr>2019</vt:lpstr>
      <vt:lpstr>2020</vt:lpstr>
      <vt:lpstr>2021</vt:lpstr>
      <vt:lpstr>Change Log</vt:lpstr>
      <vt:lpstr>'Change Log'!OLE_LINK1</vt:lpstr>
      <vt:lpstr>'2020'!Print_Area</vt:lpstr>
      <vt:lpstr>'Change Log'!Print_Area</vt:lpstr>
      <vt:lpstr>Highlights!Print_Area</vt:lpstr>
      <vt:lpstr>'2019'!Print_Titles</vt:lpstr>
      <vt:lpstr>'2020'!Print_Titles</vt:lpstr>
      <vt:lpstr>'2021'!Print_Titles</vt:lpstr>
      <vt:lpstr>'Change Log'!Print_Titles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2019-09-16T17:15:41Z</dcterms:modified>
</cp:coreProperties>
</file>